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U:\HR\20. HR Directorate - Communications\HR Communications (Liz Only)\Web (Liz Only)\PS Career Framework\"/>
    </mc:Choice>
  </mc:AlternateContent>
  <xr:revisionPtr revIDLastSave="0" documentId="8_{7CAEE8B5-AA21-46AE-B9A0-24E81B9B588D}" xr6:coauthVersionLast="47" xr6:coauthVersionMax="47" xr10:uidLastSave="{00000000-0000-0000-0000-000000000000}"/>
  <bookViews>
    <workbookView xWindow="-28920" yWindow="-120" windowWidth="29040" windowHeight="15840" firstSheet="11" xr2:uid="{00000000-000D-0000-FFFF-FFFF00000000}"/>
  </bookViews>
  <sheets>
    <sheet name="Introduction" sheetId="9" r:id="rId1"/>
    <sheet name="HERA" sheetId="15" state="hidden" r:id="rId2"/>
    <sheet name="Competences Grades SG 3-10" sheetId="1" r:id="rId3"/>
    <sheet name="Knowledge" sheetId="4" r:id="rId4"/>
    <sheet name="Tasks" sheetId="3" r:id="rId5"/>
    <sheet name="Director" sheetId="10" r:id="rId6"/>
    <sheet name="Self-Assessment - Description" sheetId="7" r:id="rId7"/>
    <sheet name="Self-Assessment Tool" sheetId="8" r:id="rId8"/>
    <sheet name="Self-Assessment Tool - Manager" sheetId="11" r:id="rId9"/>
    <sheet name="Behaviours" sheetId="16" state="hidden" r:id="rId10"/>
    <sheet name="Self-Assessment Tool Comments" sheetId="12" r:id="rId11"/>
    <sheet name="Learning and Development" sheetId="13" r:id="rId12"/>
  </sheets>
  <definedNames>
    <definedName name="Behaviour">Behaviours!$A$2:$N$9</definedName>
    <definedName name="Competences">'Competences Grades SG 3-10'!$A$2:$J$8</definedName>
    <definedName name="Grade">'Competences Grades SG 3-10'!$A$2:$A$8</definedName>
    <definedName name="Knowledge">Knowledge!$A$3:$C$9</definedName>
    <definedName name="Level">Behaviours!$A$2:$A$9</definedName>
    <definedName name="Task">Tasks!$A$2:$E$8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1" l="1"/>
  <c r="D8" i="11"/>
  <c r="E8" i="11"/>
  <c r="F8" i="11"/>
  <c r="G8" i="11"/>
  <c r="H8" i="11"/>
  <c r="I8" i="11"/>
  <c r="J8" i="11"/>
  <c r="K8" i="11"/>
  <c r="L8" i="11"/>
  <c r="M8" i="11"/>
  <c r="N8" i="11"/>
  <c r="O8" i="11"/>
  <c r="P8" i="11"/>
  <c r="Q8" i="11"/>
  <c r="C14" i="12"/>
  <c r="C13" i="12"/>
  <c r="C12" i="12"/>
  <c r="C11" i="12"/>
  <c r="C10" i="12"/>
  <c r="C9" i="12"/>
  <c r="C8" i="12"/>
  <c r="C7" i="12"/>
  <c r="C6" i="12"/>
  <c r="C5" i="12"/>
  <c r="C4" i="12"/>
  <c r="C3" i="12"/>
  <c r="C2" i="12"/>
  <c r="B6" i="7"/>
  <c r="B7" i="7"/>
  <c r="H6" i="7"/>
  <c r="H9" i="7"/>
  <c r="H8" i="7"/>
  <c r="H7" i="7"/>
  <c r="E7" i="7"/>
  <c r="E6" i="7"/>
  <c r="B8" i="7"/>
  <c r="B9" i="7"/>
  <c r="B10" i="7"/>
  <c r="B11" i="7"/>
  <c r="B12" i="7"/>
  <c r="B13" i="7"/>
  <c r="B14" i="7"/>
</calcChain>
</file>

<file path=xl/sharedStrings.xml><?xml version="1.0" encoding="utf-8"?>
<sst xmlns="http://schemas.openxmlformats.org/spreadsheetml/2006/main" count="469" uniqueCount="244">
  <si>
    <t>Navigating the Professional Services Career Framework</t>
  </si>
  <si>
    <r>
      <rPr>
        <b/>
        <sz val="12"/>
        <color rgb="FF000000"/>
        <rFont val="Public Sans"/>
      </rPr>
      <t xml:space="preserve">What Is The Professional Services Career Framework?
</t>
    </r>
    <r>
      <rPr>
        <sz val="12"/>
        <color rgb="FF000000"/>
        <rFont val="Public Sans"/>
      </rPr>
      <t xml:space="preserve">
The purpose of the framework is to supports career development and planning by outlining core competencies which are pertinent across all Professional Services roles​
It provides set expectations within roles by defining core skills for each competency at each grade
It supports conversations around Career Development and is a useful tool for self-evaluation, development planning and reflection
The framework supports all staff with their development for their career aspirations, job satisfaction and will aid retention.
The Professional Services Career Framework is not a promotions or alignment exercise. Therefore, by developing all competences this will not mean you will be regraded, but rather you will be more progression ready when a role is advertised. 
There is no set timeframe to have career conversations. You can discuss with your line manager at any stage about your short or long term career aspirations. </t>
    </r>
  </si>
  <si>
    <t>1. Introduction</t>
  </si>
  <si>
    <t>Outlines what the Professional Services Career Framework is</t>
  </si>
  <si>
    <t>2. Competences Grade 1 -10</t>
  </si>
  <si>
    <t>Defines the expectation of key skills and behaviour across nine distinct competencies at each grade</t>
  </si>
  <si>
    <t>3. Knowledge</t>
  </si>
  <si>
    <t xml:space="preserve"> Sets expectation of knowledge and learning level at each grade  </t>
  </si>
  <si>
    <t>4. Task</t>
  </si>
  <si>
    <t>Sets expectation of key activities at each grade</t>
  </si>
  <si>
    <t>5. Director</t>
  </si>
  <si>
    <t>Defines the expectation of key skills and behaviour for Directors</t>
  </si>
  <si>
    <t>5. Self-Assessment (Description)</t>
  </si>
  <si>
    <t xml:space="preserve"> An interactive competencies framework where you can explore what success looks at each grade by using the drop-down list to look at both your own and the succeeding grade to target your development. </t>
  </si>
  <si>
    <t>6. Self-Assessment Tool</t>
  </si>
  <si>
    <t>A chance to reflect on your recent work achievements through scoring yourself on 'Where am I now.’ Then, by using the self-assessment description see 'Where I want to be' to target your development.</t>
  </si>
  <si>
    <t>7. Self-Assessment Tool (Manager)</t>
  </si>
  <si>
    <r>
      <rPr>
        <b/>
        <sz val="12"/>
        <color theme="1"/>
        <rFont val="Public Sans"/>
      </rPr>
      <t>This section should not be completed until your employee has done their own reflections and self-assessment.</t>
    </r>
    <r>
      <rPr>
        <sz val="12"/>
        <color theme="1"/>
        <rFont val="Public Sans"/>
      </rPr>
      <t xml:space="preserve">
A chance for your manager to reflect on your recent work achievements and score 'Where you are'. You can then compare your self-assessment score to see where you can target development. </t>
    </r>
  </si>
  <si>
    <t>8. Self-Assessment (Comments)</t>
  </si>
  <si>
    <t>Both you and the manager can add some comments around each competencies e.g. outlining some examples of recent achievements.</t>
  </si>
  <si>
    <t xml:space="preserve">9. Learning and Development </t>
  </si>
  <si>
    <t>Gives examples of appropriate training courses for the competencies</t>
  </si>
  <si>
    <r>
      <rPr>
        <b/>
        <sz val="12"/>
        <color theme="1"/>
        <rFont val="Public Sans"/>
      </rPr>
      <t xml:space="preserve">Recording Development Goals
</t>
    </r>
    <r>
      <rPr>
        <sz val="12"/>
        <color theme="1"/>
        <rFont val="Public Sans"/>
      </rPr>
      <t xml:space="preserve">
Any goals established should be recorded within Horizon. To access your Development Goals go to Me &gt; Career and Performance &gt; Career Development within Horizon. Here you can input your short- and long-term career plans.</t>
    </r>
  </si>
  <si>
    <t>University of Greenwich Professional Services Competence</t>
  </si>
  <si>
    <t>HERA Definition</t>
  </si>
  <si>
    <t>1. Courage &amp; Resilience</t>
  </si>
  <si>
    <t>N/A</t>
  </si>
  <si>
    <t>2. Collaboration</t>
  </si>
  <si>
    <r>
      <rPr>
        <b/>
        <sz val="14"/>
        <rFont val="Work Sans"/>
        <family val="3"/>
      </rPr>
      <t>Liaison &amp; Networking:</t>
    </r>
    <r>
      <rPr>
        <sz val="14"/>
        <rFont val="Work Sans"/>
        <family val="3"/>
      </rPr>
      <t xml:space="preserve"> This element covers, building positive relationships, liaising with others both within and outside the University and creating collaborations and networks of useful contacts. This may include passing on information promptly to colleagues, ensuring mutual exchange of information or work, influencing developments through one's contacts, and building an customer needs focus and external reputation.</t>
    </r>
  </si>
  <si>
    <t>3. Decision Making</t>
  </si>
  <si>
    <r>
      <rPr>
        <b/>
        <sz val="14"/>
        <rFont val="Work Sans"/>
        <family val="3"/>
      </rPr>
      <t>Decision Making Process &amp; Outcomes:</t>
    </r>
    <r>
      <rPr>
        <sz val="14"/>
        <rFont val="Work Sans"/>
        <family val="3"/>
      </rPr>
      <t xml:space="preserve"> This element covers the impact of decisions within the University and externally. This may include decisions which impact on one's own work or team, decisions which impact across the University, and decisions which could have significant impact in the longer term within or outside the University.</t>
    </r>
  </si>
  <si>
    <t>4. Business Context</t>
  </si>
  <si>
    <r>
      <rPr>
        <b/>
        <sz val="14"/>
        <rFont val="Work Sans"/>
        <family val="3"/>
      </rPr>
      <t>Work Environment:</t>
    </r>
    <r>
      <rPr>
        <sz val="14"/>
        <rFont val="Work Sans"/>
        <family val="3"/>
      </rPr>
      <t xml:space="preserve"> This element covers the impact the working environment has on the individual and their ability to respond to and control that environment safely. This may include such things as the temperature, noise or fumes, the work position and working in an outdoor environment.</t>
    </r>
  </si>
  <si>
    <t>5. Inclusivity</t>
  </si>
  <si>
    <t>6. Empathy</t>
  </si>
  <si>
    <t>7. Communication</t>
  </si>
  <si>
    <r>
      <rPr>
        <b/>
        <sz val="14"/>
        <rFont val="Work Sans"/>
        <family val="3"/>
      </rPr>
      <t xml:space="preserve">Communication: </t>
    </r>
    <r>
      <rPr>
        <sz val="14"/>
        <rFont val="Work Sans"/>
        <family val="3"/>
      </rPr>
      <t>This element covers communication through written, electronic or visual means and oral communication, formally and informally. This may include the need to convey basic factual information clearly and accurately, conveying information in the most appropriate format, and explaining complex, detailed and/or specialist information.</t>
    </r>
  </si>
  <si>
    <t xml:space="preserve">8. Innovation </t>
  </si>
  <si>
    <r>
      <rPr>
        <b/>
        <sz val="14"/>
        <rFont val="Work Sans"/>
        <family val="3"/>
      </rPr>
      <t>Initiative &amp; Problem Solving</t>
    </r>
    <r>
      <rPr>
        <sz val="14"/>
        <rFont val="Work Sans"/>
        <family val="3"/>
      </rPr>
      <t>: This element covers identifying or developing options and selecting solutions to problems which occur in the role. This may include using the initiative to select from available options, resolving problems where an immediate solution may not be apparent, dealing with complex problems, and anticipating problems which could have major repercussions.</t>
    </r>
  </si>
  <si>
    <t>9. Autonomy</t>
  </si>
  <si>
    <r>
      <rPr>
        <b/>
        <sz val="14"/>
        <rFont val="Work Sans"/>
        <family val="3"/>
      </rPr>
      <t>Planning &amp; Organising</t>
    </r>
    <r>
      <rPr>
        <sz val="14"/>
        <rFont val="Work Sans"/>
        <family val="3"/>
      </rPr>
      <t>: This element covers organising, prioritising and planning time and resources, be they human, physical or financial. This may include planning and organising one's own work, planning work for others on day to day tasks or on projects, carrying out operational planning, and planning for the coming years.</t>
    </r>
  </si>
  <si>
    <t xml:space="preserve">1. Knowledge </t>
  </si>
  <si>
    <r>
      <rPr>
        <b/>
        <sz val="14"/>
        <rFont val="Work Sans"/>
        <family val="3"/>
      </rPr>
      <t>Knowledge &amp; Experience:</t>
    </r>
    <r>
      <rPr>
        <sz val="14"/>
        <rFont val="Work Sans"/>
        <family val="3"/>
      </rPr>
      <t xml:space="preserve"> This element covers the relevant knowledge needed to carry out the role, however acquired, whether this is technical, professional or specialist. This may include the need for sufficient experience to carry out basic, day to day responsibilities, the need for a breadth or depth of experience to act as a point of reference for others, and/or the need to act as a leading authority in one's field or discipline.</t>
    </r>
  </si>
  <si>
    <t>2. Learning and Development</t>
  </si>
  <si>
    <r>
      <rPr>
        <b/>
        <sz val="14"/>
        <rFont val="Work Sans"/>
        <family val="3"/>
      </rPr>
      <t>Teaching Training Learning &amp; Support:</t>
    </r>
    <r>
      <rPr>
        <sz val="14"/>
        <rFont val="Work Sans"/>
        <family val="3"/>
      </rPr>
      <t xml:space="preserve"> This element covers the development of the skills and knowledge of students and others who are not part of the work team. This may include providing instruction to students or others when they are first using a particular service or working in a particular area, carrying out standard training and the assessment and teaching of students.</t>
    </r>
  </si>
  <si>
    <t>1. Accountability</t>
  </si>
  <si>
    <r>
      <rPr>
        <b/>
        <sz val="14"/>
        <rFont val="Work Sans"/>
        <family val="3"/>
      </rPr>
      <t>Service Delivery:</t>
    </r>
    <r>
      <rPr>
        <sz val="14"/>
        <rFont val="Work Sans"/>
        <family val="3"/>
      </rPr>
      <t xml:space="preserve"> This element covers the provision of help and assistance to a high standard of service to students, visitors, members of staff and other users of the University. This may include reacting to requests for information or advice, actively offering or promoting the services of the institution to others, and setting the overall standards of service offered.</t>
    </r>
  </si>
  <si>
    <t>2. Delivery &amp; Operations</t>
  </si>
  <si>
    <t>3. Risk Management</t>
  </si>
  <si>
    <t>4. Sensory &amp; Physical Demands</t>
  </si>
  <si>
    <r>
      <rPr>
        <b/>
        <sz val="14"/>
        <rFont val="Work Sans"/>
        <family val="3"/>
      </rPr>
      <t xml:space="preserve">Sensory &amp; Physical Demands: </t>
    </r>
    <r>
      <rPr>
        <sz val="14"/>
        <rFont val="Work Sans"/>
        <family val="3"/>
      </rPr>
      <t>This element covers the sensory and physical aspects of the role required to complete tasks. This may include physical effort, co-ordination and dexterity, applying skilled techniques and co-ordinating sensory information, and high levels of dexterity where precision or accuracy is essential.</t>
    </r>
  </si>
  <si>
    <t>1. Adaptability</t>
  </si>
  <si>
    <t>4. Business and Organisational Impact</t>
  </si>
  <si>
    <t>SG10</t>
  </si>
  <si>
    <t xml:space="preserve">Responsible for providing support and challenge to build proactive approaches/solutions. Influences and negotiates at a senior level. Navigates ambiguity and politics to deliver an effective service. Takes action and is courageous, acting decisively where needed. Is persistent through change to motivate themselves and others to deliver. </t>
  </si>
  <si>
    <t>Works with senior stakeholders to design and identify service requirements at a strategic level and ensure service delivery to meet business needs. Demonstrates an assertive and influential approach to managing relationships while being empathetic and a critical friend.</t>
  </si>
  <si>
    <t>Ensures that self and area of accountability takes evidence and data informed approach. Adept at using data/management information to inform strategic, operational and ethical decision making. Seeks to consider both short and long term impacts of decisions and how these affect the wider strategic goals and other functions.</t>
  </si>
  <si>
    <t xml:space="preserve">Proactive and aware of the Political, Economic, Social, Technical, Legal and Environmental (PESTLE*) external context to plan and identify trends/risks. Makes a significant contribution to the university and departmental strategies/plans demonstrating understanding of the strategic direction of the university encompassing the external context (*).  </t>
  </si>
  <si>
    <t xml:space="preserve">Champions and embeds an inclusive culture and all aspects of EDI within the organisation.  Adheres and drives department compliance with relevant national and sector legislation and regulation to meet the needs of the university. Identify problems and challenges behaviour that is non inclusive. </t>
  </si>
  <si>
    <t>Champions and embeds empathy and wellbeing of staff in own department ensuring they are supported in their roles.   Influences and demonstrates the balance of service needs with individual circumstances.   Sensitive and appropriate in managing staff and customer expectations.</t>
  </si>
  <si>
    <t>Communicates with clarity, clear rationale and evidence. Negotiates and influences developments within the sector and university.  Provide effective business case both orally and in writing; Acts as an effective conduit for tailored communication for a variety of levels and different audiences. Listens and reflect carefully to all stakeholders needs and goals.  Manages challenging communication.</t>
  </si>
  <si>
    <r>
      <t>Seeks strategic solutions to cultivate a culture of innovation and problem solving within strategic operations for the Directorate/</t>
    </r>
    <r>
      <rPr>
        <i/>
        <sz val="12"/>
        <rFont val="Public Sans"/>
      </rPr>
      <t>Faculty</t>
    </r>
    <r>
      <rPr>
        <sz val="12"/>
        <rFont val="Public Sans"/>
      </rPr>
      <t xml:space="preserve"> and across the University. Collaborates with other operational areas to move the university forward looking at good practice from within the sector, externally and own area of expertise.</t>
    </r>
  </si>
  <si>
    <t xml:space="preserve">Authority and accountability for actions and decisions within a significant area of work, including technical, financial and quality aspects. Establishes organisational objectives which align with strategic priorities and assigns responsibilities. Works autonomously and contributes to the management team effort demonstrating adaptability, resilience  and strategic prioritisation. </t>
  </si>
  <si>
    <t>SG9</t>
  </si>
  <si>
    <t xml:space="preserve">Responsible for providing support and challenge to build proactive approaches/practice. Will influence and negotiate at a senior level. Ability to navigate ambiguity and politics to deliver an effective service. Takes action and is courageous, acting decisively where needed. Is persistent through change to motivate themselves and others to deliver. </t>
  </si>
  <si>
    <t xml:space="preserve">Works strategically with a range of different stake holders including senior managers and partners, with ability to balance complex demands to deliver an effective service.  Manages and leverages relationships to deliver added value for the university. Demonstrates outcomes focussed, collaborative and empathetic approaches to drive effective working. </t>
  </si>
  <si>
    <t>Uses data and metrics effectively to support strategic, ethical and operational decision making. Takes a problem solving approach that is solutions focussed to support organisation and service delivery.  Makes independent decisions based on evidence. Promotes and maintains objectivity.</t>
  </si>
  <si>
    <t xml:space="preserve">Proactive and aware of the Political, Economic, Social, Technical, Legal and Environmental (PESTLE*) external context to plan and identify trends/risks. Makes a significant contribution to the university and departmental strategies demonstrating understanding of the strategic direction of the organisation encompassing the external context (*).  </t>
  </si>
  <si>
    <t xml:space="preserve">Promotes and embeds an inclusive culture and all aspects of EDI within the organisation.  Adheres and drives service compliance with relevant national and sector legislation and regulation to meet the needs of the university. Identify problems and challenges behaviour that is non inclusive. </t>
  </si>
  <si>
    <t>Promotes and embeds empathy and wellbeing of staff in own team ensuring they are supported in their roles.  Demonstrates the importance of the balance of service/team needs with individual circumstances.   Sensitive and appropriate in managing staff and customer expectations</t>
  </si>
  <si>
    <t xml:space="preserve">Initiates and influences new ideas to meet strategic objectives. Encourages the team towards a continuous improvement culture and seeks to solve problems.  Utilises mistakes as learning opportunities.  Looks externally and internally to improve policy and practice to move the university forward. </t>
  </si>
  <si>
    <t xml:space="preserve">Responsibility and authority for actions and decisions within a significant area of work, including technical, financial and quality aspects. Establishes strategic priorities and assigns responsibilities. Works autonomously and contributes to the management team effort demonstrating adaptability, resilience and operational prioritisation. </t>
  </si>
  <si>
    <t>SG8</t>
  </si>
  <si>
    <t xml:space="preserve">Ability to action decisively where needed and makes difficult decisions within the operational service delivery.  Reacts proactively when required. Manages frustrations in the face of ambiguity and supports others. Is persistent through change to motivate themselves and others to deliver. </t>
  </si>
  <si>
    <t xml:space="preserve">Understands and works operationally with a range of different stake holders including senior managers and partners. Builds effective relationships working within resource to manage solutions and difficult conversations to support stakeholders and the team.   </t>
  </si>
  <si>
    <t>Uses management information effectively to support operational and ethical decision making. Takes a problem solving approach that is solutions focussed to support team and service delivery.  Makes independent decisions based on evidence. Promotes and maintains objectivity.</t>
  </si>
  <si>
    <t xml:space="preserve">Proactive and aware of the Political, Economic, Social, Technical, Legal and Environmental (PESTLE*) external context to plan and identify trends/risks. Makes a significant contribution to the  departmental strategies demonstrating understanding of the operational direction of the organisation encompassing the external context (*).  </t>
  </si>
  <si>
    <t xml:space="preserve">Promotes and embeds an inclusive culture and all aspects of EDI within their team.  Adheres and drives service/team compliance with relevant national and sector legislation and regulation to meet the needs of the university. Identify problems and challenges behaviour that is non inclusive. </t>
  </si>
  <si>
    <t>Exhibits tact and diplomacy in dealings with others.  Promotes and embeds wellbeing and empathy of staff in own team ensuring they are supported in their roles.  Demonstrates the importance of the balance of service/team needs with individual circumstances.   Sensitive and appropriate in managing staff and customer expectations.</t>
  </si>
  <si>
    <t>Communicate with clarity when talking to both stakeholders and team. Know when to communicate and speak up.  Beginning to develop confidence in negotiating and influencing with senior leaders. Communicates effectively orally and in writing, e.g. reports and papers; Acts as an effective conduit for tailored communication for a variety of levels and different audiences. Listen and reflect carefully to the stakeholder needs and goals.  Manages challenging communication.</t>
  </si>
  <si>
    <t xml:space="preserve">Innovates within their team.  Encourages the team to identify opportunities for creative solutions and problem solving.  Ensures team has the confidence and space for creativity and innovation.  Challenges standardised solutions with a proven rationale to adapt where necessary to gain a successful outcome.  </t>
  </si>
  <si>
    <t xml:space="preserve">Responsibility and authority for own actions and decisions within area of work including technical, financial and quality aspects. Establishes operational priorities and assigns responsibilities. Works autonomously and contributes to the team effort demonstrating adaptability, resilience and operational prioritisation. </t>
  </si>
  <si>
    <t xml:space="preserve">SG7 </t>
  </si>
  <si>
    <t xml:space="preserve">Ability to manage conflicting pressures. Supports others to understand organisational priorities and helps manage frustrations and ambiguity for themselves and others. </t>
  </si>
  <si>
    <t xml:space="preserve">Understands and works operationally with a range of different stake holders. Build relationships to support services and delivery outcomes. Managing working relationships within remit and escalating any concerning issues.   </t>
  </si>
  <si>
    <t>Uses data and metrics effectively support operational decisions and aware of ethical considerations. Completes analyses to support development of an evidence based approach with the team. Takes a problem solving approach that is solutions focussed. Ability to make independent decisions based on evidence. Promotes and maintains objectivity.</t>
  </si>
  <si>
    <t xml:space="preserve">Developing awareness of the Political, Economic, Social, Technical, Legal and Environmental (PESTLE*) external context to plan and identify trends/risks. Makes a contribution to the  departmental strategies demonstrating understanding of the operational direction of the organisation encompassing the external context (*).  </t>
  </si>
  <si>
    <t>Clarifies operational  requirements (within a team).
Provide information about issues that impact on the immediate work area.
Receive and convey information to others that needs careful explanation or interpretation
Understand and convey issues of a complex nature to non specialists. Communicates effectively orally and in writing, e.g. reports and papers; Acts as an effective conduit for tailored communication for a variety of levels and different audiences. Listen and reflect carefully to  the stakeholder needs and goals and escalates appropriately.</t>
  </si>
  <si>
    <t xml:space="preserve">Innovative and open-minded approach within their team.  Encourages the team to identify opportunities for creative solutions and problem solving. Support team members creativity and innovation. Challenges standardised solutions with a proven rationale to adapt where necessary to gain a successful outcome.  </t>
  </si>
  <si>
    <t xml:space="preserve">Responsibility for own actions and decisions within area of work including technical and quality aspects. May direct work of others. Works autonomously and contributes to the team effort demonstrating adaptability, resilience and operational prioritisation. </t>
  </si>
  <si>
    <t>SG6</t>
  </si>
  <si>
    <t xml:space="preserve">Supports others to adapt to change and demonstrates a positive approach. Understands the broader perspective. Comfortable with ambiguity.  </t>
  </si>
  <si>
    <t xml:space="preserve">Build effective operational relationships using collaboration and negotiation within and outside of their immediate team. Escalates any concerning issues </t>
  </si>
  <si>
    <t>Uses data and metrics effectively support operational decisions and seeks out ethical considerations. Support development of an evidence based approach with the team. Takes a problem solving approach that is solutions focussed. Ability to make independent decisions based on evidence in conjunction with the team. Promotes and maintains objectivity.</t>
  </si>
  <si>
    <t>Makes a contribution to the  departmental strategies demonstrating understanding of the operational direction of the organisation encompassing the external context. Supports line manager in meeting operational priorities. Beginning to take a holistic overview and the impact of their role within it.</t>
  </si>
  <si>
    <t xml:space="preserve">Promotes and embeds an inclusive culture and all aspects of EDI within their team.  Adheres and drives team compliance with relevant national and sector legislation and regulation to meet the needs of the university. Identifies, raises problems and challenges behaviour that is non inclusive. </t>
  </si>
  <si>
    <t xml:space="preserve">Exhibits tact and diplomacy in dealings with others. Those with line management responsibility promotes and embeds wellbeing and empathy of staff in the team ensuring they are supported in their roles.  Demonstrates the importance of the balance of team needs with individual circumstances.  Sensitive and appropriate in managing staff, customers and yourself. </t>
  </si>
  <si>
    <t xml:space="preserve">
Provide information about issues that impact on the immediate work area.
Receive and convey information to others that is clear in its explanation.
Understand and convey issues to non specialists. Communicates effectively orally and in writing, e.g. reports; Acts as an effective conduit for information for a variety of levels and different audiences. Listens and reflects carefully to  the stakeholder needs and goals and escalates appropriately.</t>
  </si>
  <si>
    <t>Innovative and open-minded approach to create solutions. Seeks new and more efficient ways of doing things by looking at good practice. Supports others as part of a team to be innovative and creative.</t>
  </si>
  <si>
    <t xml:space="preserve">Responsibility for own actions and decisions. May direct work of others. Works autonomously and contributes to the team effort demonstrating adaptability, resilience and operational prioritisation. Has some discretion within parameters of their role.  </t>
  </si>
  <si>
    <t>SG5</t>
  </si>
  <si>
    <t>Adapts to change with positivity. Manages high volumes of transactional change effectively. Seeks a rationale for change and will support it.</t>
  </si>
  <si>
    <t>Build effective operational relationships using communication and collaboration within and outside of their immediate team. Escalates any concerning issues</t>
  </si>
  <si>
    <t>Provides data and metrics to support ethical, operational decisions. Takes a problem solving approach that is solutions focussed. Supports processes for developing an evidenced based approach for decision making in conjunction with the team. Promotes and maintains objectivity.   Escalates and seeks guidance where unclear.</t>
  </si>
  <si>
    <t xml:space="preserve">Makes a contribution to the  departmental operations, beginning to engage with the external context. Supports line manager in meeting operational priorities. Works collaboratively across by identifying the interpendencies and making pertinent connections.  </t>
  </si>
  <si>
    <t xml:space="preserve">Promotes and embeds an inclusive culture and all aspects of EDI within their team.  Adheres and supports team compliance with relevant national and sector legislation and regulation to meet the needs of the university. Identifies, raises problems and challenges behaviour that is non inclusive. </t>
  </si>
  <si>
    <t xml:space="preserve">Promotes and embeds wellbeing and empathy with stakeholders, and as a member of the team. Understands the needs of the team balanced with individual circumstances. Sensitive and appropriate when working with other stakeholders. </t>
  </si>
  <si>
    <t>Inquiring and works with an open mind. Open to new ideas and ways of thinking to develop new solutions and implements improvement.</t>
  </si>
  <si>
    <t xml:space="preserve">Works with some autonomy and contributes to the team effort demonstrating adaptability, resilience and operational prioritisation. Some discretion within parameters of their role.  </t>
  </si>
  <si>
    <t>SG 3-4</t>
  </si>
  <si>
    <t>Adapts to change with positivity. Manages high volumes of transactional change effectively.</t>
  </si>
  <si>
    <t xml:space="preserve">Encouraged to build effective relationships within their service using communication and collaboration. Escalates issues. </t>
  </si>
  <si>
    <t>Provides data and metrics to support ethical, operational decisions.  Supports processes for developing an evidenced based approach for decision making in conjunction with the team. Escalates and seeks guidance where unclear.</t>
  </si>
  <si>
    <t>Beginning to engage with a  understanding of shared objectives and priorities within the university context. Makes contribution to departmental operations.</t>
  </si>
  <si>
    <t>Promotes and embeds an inclusive culture and all aspects of EDI within their team.  Adheres and supports team compliance with relevant national and sector legislation and regulation to meet the needs of the university. Identifies, raises problems and challenges behaviour that is non inclusive. .</t>
  </si>
  <si>
    <t>Supports the need for empathy with stakeholders, and as a member of the team. Understands the needs of the team balanced with individual circumstances. Sensitive and appropriate when working with other stakeholders.</t>
  </si>
  <si>
    <t>Provide/respond to  information about issues that impact on the immediate work area.
Receive and convey information to others that is clear in its explanation.
Communicates effectively orally and in writing, e.g. emails; Acts as an effective conduit for information for their work area.  Listens and reflects carefully to  the needs  of the team and escalates appropriately.</t>
  </si>
  <si>
    <t xml:space="preserve">Works under supervision. Seek guidance when necessary in unfamiliar situations.  Works with some autonomy and contributes to the team effort demonstrating adaptability and resilience. </t>
  </si>
  <si>
    <t>Director</t>
  </si>
  <si>
    <t xml:space="preserve">Professional expertise following industry standards. May be a professional body expert/have influence or contributions in sector or industry practice. </t>
  </si>
  <si>
    <t xml:space="preserve">Responsible for, keeps up to date knowledge, expertise and communicates developments of the sector, the university and  professional development for the service and area.   May contribute to or be part of professional bodies and external networks.  </t>
  </si>
  <si>
    <t>Professional expertise following industry standards. Subject matter expert/strong knowledge of strategy and culture lead people</t>
  </si>
  <si>
    <t xml:space="preserve">Responsible for, keeps up to date knowledge and communicates developments of the sector, the university and  professional development for self and the area.   May contribute to or be part of professional bodies.  and external networks.  </t>
  </si>
  <si>
    <t>Professional expertise following industry standards. Subject matter expertise/strong knowledge of strategy and culture to lead people</t>
  </si>
  <si>
    <t xml:space="preserve">Responsible for, keeps up to date knowledge and communicates developments of the sector, the university and  professional development for self and service.   May contribute to or be part of professional bodies.  and external networks.    </t>
  </si>
  <si>
    <t xml:space="preserve">Solid/professional knowledge of function. Subject expertise and knows university strategy and culture. </t>
  </si>
  <si>
    <t xml:space="preserve">Initiates and identifies own learning needs and goals.  Proactively seeks to maintain and develop professional/sector knowledge through a variety of means.  Shares knowledge and good practice with teams and stakeholders. May contribute to or be part of external networks and  professional bodies.  </t>
  </si>
  <si>
    <t xml:space="preserve">Solid knowledge of function. Subject matter specialism or/and sector experience. </t>
  </si>
  <si>
    <t>Specific detailed knowledge for own area of expertise/and or experience in the sector.</t>
  </si>
  <si>
    <t xml:space="preserve">Initiates and identifies with support own learning needs and goals.  Proactively seeks to maintain and develop professional/sector knowledge through a variety of means.  May share knowledge and good practice with teams. May contribute to or be part of professional bodies and   external networks. </t>
  </si>
  <si>
    <t>Has some specialist knowledge. May hold  accreditation for some roles.</t>
  </si>
  <si>
    <t>Initiates and identifies own with support  learning needs and goals.  Proactively seeks to maintain and develop professional/sector knowledge through a variety of means.  Shares knowledge and good practice with teams. May contribute to or be part of professional bodies and external networks.</t>
  </si>
  <si>
    <t>Beginning to develop specialist knowledge</t>
  </si>
  <si>
    <t>Strong learning orientation, is motivated and ambitious to learn and develop.  Absorbs new information when it’s presented systematically and applies it effectively. Identifies with support own development opportunities.</t>
  </si>
  <si>
    <t xml:space="preserve">Responsibility for the quality of deliverables across their service area. Performs highly complex work activities covering technical, financial, risk and quality aspects. Responsible for the implementation of policy and strategy. Creatively applies a wide range of technical and/or management principles. </t>
  </si>
  <si>
    <t xml:space="preserve">Autonomous decision making. Accountable and responsible budget holder and resource allocation; Daily strategic, operational and environmental management and development of the team including budget setting and staff management. Makes decisions critical to organisational success.    Agree collaborative decisions to begin, develop or stop significant areas of work with long term impact. Demonstrates an effective and timely approach to project management, planning for accuracy, quality outcomes,  governance, follows projects through to completion.  Manages complex large scale projects including complex systems and infrastructure.    Makes decisions which impact the success of assigned work while demonstrating flexibility and adaptability,i.e. results, deadlines and budget. </t>
  </si>
  <si>
    <t xml:space="preserve">Identifies and takes ownership for managing and mitigating risks within Directorate/Faculty/service area/university, ensuring escalation up to Director level as needed.  </t>
  </si>
  <si>
    <t>This element covers the sensory and physical aspects of the role required to complete tasks. This may include physical effort, co-ordination and dexterity, applying skilled techniques and co-ordinating sensory information, and high levels of dexterity where precision or accuracy is essential.</t>
  </si>
  <si>
    <t xml:space="preserve">A degree of autonomous decision making. Devolved budget holder.  Responsible for resource allocation; Influence strategic decisions and deliver on the operational and environmental management and development of the team including budget setting and staff management. Makes decisions critical to departmental success and contributes to decisions for organisational success.    Agree collaborative decisions to begin, develop or stop significant areas of work with long term impact. Demonstrates an effective and timely approach to project management, planning for accuracy, quality outcomes,  governance, follows projects through to completion.  Manages complex large scale projects including complex systems and infrastructure.    Makes decisions which impact the success of assigned work while demonstrating flexibility and adaptability,i.e. results, deadlines and budget. </t>
  </si>
  <si>
    <t>Understands the need to manage and mitigate risk. Proactively works to address risk in their area/service.  Is conscious of protecting organisational systems and data vulnerability.  Understand governance requirements.  Promotes a culture of risk management within the university and escalation as required.</t>
  </si>
  <si>
    <t>Responsible for the smooth delivery of the operations within their sphere of influence.  Is accountable for the effective service delivery of their area of expertise.  Takes responsibility for any mistakes made by the team and strives to redress these. Works through the impact of changes to ensure maintenance of smooth operations.</t>
  </si>
  <si>
    <t xml:space="preserve">Leads on project resource allocation. Drives collaborative conclusions that have an effective operational impact; Delivers on strategic decisions,  operational and environmental and staff management. Capable of a timely approach to project management, planning for accuracy, quality outcomes, governance, follows projects through to completion.  May manage complex projects including complex systems and infrastructure.    Makes decisions which impact the success of assigned work while demonstrating flexibility and adaptability,i.e. results and, deadlines. A degree of autonomous, operational decision making.  
Resolve issues where specific guidance is unavailable, consulting and seeking advice where appropriate. </t>
  </si>
  <si>
    <t>Is conscious of protecting organisational systems and data vulnerability.  Understands the need to manage and mitigate risk within the team. Escalate up as required.</t>
  </si>
  <si>
    <t>Responsible for the service delivery of their team.  Ensures adequate resources and skill sets, flagging if there are gaps in the team.  Ensures the standard of service.  Acknowledges and deals promptly with mistakes or issues.</t>
  </si>
  <si>
    <t>Tracks resource use and supports the reallocation of resource in line with needs;  Takes responsibility for task management and planning. Identifies what needs to be done , breaks into deliverables and prioritises – working within departmental priorities. Can scope projects and follow project through end to end ensuring user sign off.  Takes responsibility for quality assurance. Document diligently and accurately.  Deadline driven.</t>
  </si>
  <si>
    <t>Ensures staff are aware of need to protect systems and security and that they follow clear processes to do so, escalating as necessary.</t>
  </si>
  <si>
    <t>Responsible  for own service delivery and role. Ensures team have the skills and knowledge to deliver.  Supports team in meeting service goals. Flags and rectifies mistakes within own and teams remit.</t>
  </si>
  <si>
    <t>Manages tasks and uses resources efficiently. Plans and organises own work and sometimes that of others. Can prioritise and balance priorities within parameters of own role. Manages some small projects independently. Performs a range of work, sometimes complex and non-routine, in a variety of environments. Applies methodical approach to issues and resolution. Is proactive to meet agreed outcomes.</t>
  </si>
  <si>
    <t>Understands nature of risk and security relating to own are of responsibility.  Follows clear processes.  Escalate up if required.</t>
  </si>
  <si>
    <t xml:space="preserve">Works effectively and ensures efficiency of approach; works under the direction of others and knows when to seek help and guidance. Aware of need to maintain auditable work. </t>
  </si>
  <si>
    <t>Manages tasks and uses resources efficiently.  Plans and organises own work and sometimes that of others.  Can prioritise and balance priorities within parameters of own role.  Manages some small projects independently. Performs a range of work, sometimes complex and non-routine, in a variety of environments. Applies methodical approach to issues and resolution.
Is proactive to meet agreed outcomes.</t>
  </si>
  <si>
    <t>Understands how own role impacts security and demonstrates routine security practice and knowledge required for own work.  Knows importance of protecting data and security.</t>
  </si>
  <si>
    <t xml:space="preserve">Works effectively and ensures efficiency of approach; works under the direction of others and knows when to seek help and guidance. Aware of need to document work. </t>
  </si>
  <si>
    <t>Task based operations, uses resources efficiently.  Demonstrates a rational and organised approach to work. Understands and uses appropriate methods, tools and applications. Is able to schedule, plan and monitor own work.</t>
  </si>
  <si>
    <t>Aware of the need to manage risk and safety of themselves and others</t>
  </si>
  <si>
    <t>2.  Leadership</t>
  </si>
  <si>
    <t xml:space="preserve">3. Ethical practice </t>
  </si>
  <si>
    <t>4. Decision Making</t>
  </si>
  <si>
    <t>5. Business and Organisational Impact</t>
  </si>
  <si>
    <t>6. Inclusivity</t>
  </si>
  <si>
    <t>7. Accountability</t>
  </si>
  <si>
    <t>8. Nurturing Talent</t>
  </si>
  <si>
    <t>9. Communication</t>
  </si>
  <si>
    <t xml:space="preserve">Professional Services Directors </t>
  </si>
  <si>
    <t xml:space="preserve">Accountable for providing support and challenge to build an effective organisation/university. Influences and negotiates with others at a senior level both internally and externally. Navigates ambiguity and politics to deliver long-term outcomes benefiting the service and university/organisation. Makes tough decisions in relation to strategic goals underpinned by a clear rationale. Is persistent through change to motivate themselves and others to deliver. </t>
  </si>
  <si>
    <t>Foresight driven. Reflects on their own ethics/moral positions, and align this with the values of the university/organisation to lead people. Exhibits an open and transparent style and acknowledges differences of view. Gains traction for an inclusive approach that values difference and new ways of thinking. Demonstrates an assertive and influential approach to managing relationships while being empathetic and a critical friend. Understands key stakeholders needs and leverages relationships to achieve what is right for the university.  Works with stakeholders to design and identify service requirements at a strategic level and ensure service delivery to meet business needs.</t>
  </si>
  <si>
    <t>Demonstrates their own ethical/moral codes aligned with the university values. Understands need for individual support, confidentiality and is able to act independently to protect others.</t>
  </si>
  <si>
    <t xml:space="preserve">Influences and sets the strategic vision. Uses information from outside and within the sector to identify key issues and build solutions through others. Identifies the key arguments and negotiates to effectively develop their service/area to support for the university. Takes a systems and critical thinking approach to make future decisions. </t>
  </si>
  <si>
    <t>Understands the Political, Economic, Social, Technical, Legal and Environmental (PESTLE*) context to plan and deliver their service and to identify and manage risks. Builds deep understanding of the context and culture. Operates within the university and departmental strategies driving the strategic direction. Appreciates balance between best value and strategic aims. Articulates return on investment/impact when delivering strategic aims.</t>
  </si>
  <si>
    <t>Advocates and embeds an inclusive culture and all aspects of EDI within the organisation.  Adheres and drives department compliance with relevant national and sector legislation and regulation to meet the needs of the university. Identify problems and challenges behaviour that are non inclusive and is looking at solutions create equity.</t>
  </si>
  <si>
    <t>Ultimately accountable for the quality of deliverables across their service, and its strategic/business impact. Performs highly complex work activities covering technical, financial, risk and quality aspects. Accountable for the implementation of policy and strategy. Drives changes needed to meet university strategy objectives.</t>
  </si>
  <si>
    <t xml:space="preserve">Delivers objectives through nurturing talent and identifying the right people within the organisation to lead on right deliverables, with delegated responsibility and support. Acts as a coach, mentor and sponsor. Manages to the expectations of their strategic leaders and board members i.e. governors </t>
  </si>
  <si>
    <t>Communicates authentically with clarity, clear rationale and evidence. Negotiates and influences developments within the sector and university. Knows how to influence and gain support for ideas through direct, engaging, honest and transparent conversations.  Provides effective business cases both orally and in writing; Acts as an effective conduit for tailored communication for a variety of levels and different audiences. Listens and reflects carefully to all stakeholders needs and goals.  Manages difficult and challenging communication.</t>
  </si>
  <si>
    <t>What does success look at grade...</t>
  </si>
  <si>
    <t>My role: (Select from drop down list)</t>
  </si>
  <si>
    <t xml:space="preserve">Competences </t>
  </si>
  <si>
    <t>Knowledge</t>
  </si>
  <si>
    <t>Task</t>
  </si>
  <si>
    <t>1. Work with your line manager to establish what the essential competencies are for your role (aim to establish 4-5) 
2. Use the Self-Assessment Tool descriptions to see what behaviours and skills you should be demonstrating for your role 
3. You can score yourself out of 10 for  'Where am I now' and out of 11 for 'Where I want to be'. A score of 3 - 10 reflects each grade and a score of 11 is director level. Try to be honest and reflect on examples from your recent work to support your scores.
4. You can also look the succeeding grade to see where you can further target your development.  
5. You can use the chart on the right hand side of the score page to see where you might want to focus your professional development if there are difference between your self assessment score and your role profile.</t>
  </si>
  <si>
    <t>Competency:</t>
  </si>
  <si>
    <t>Knowledge:</t>
  </si>
  <si>
    <t>Task:</t>
  </si>
  <si>
    <t>Adaptability</t>
  </si>
  <si>
    <t>Collaboration</t>
  </si>
  <si>
    <t>Decision Making</t>
  </si>
  <si>
    <t>Business and Organisational Impact</t>
  </si>
  <si>
    <t>Inclusivity</t>
  </si>
  <si>
    <t>Empathy</t>
  </si>
  <si>
    <t>Communication</t>
  </si>
  <si>
    <t xml:space="preserve">Innovation </t>
  </si>
  <si>
    <t>Autonomy</t>
  </si>
  <si>
    <t xml:space="preserve">Knowledge </t>
  </si>
  <si>
    <t>Learning and Development</t>
  </si>
  <si>
    <t>Accountability</t>
  </si>
  <si>
    <t>Delivery &amp; Operations</t>
  </si>
  <si>
    <t>Risk Management</t>
  </si>
  <si>
    <t>Sensory and Physical Demands</t>
  </si>
  <si>
    <t>Where I am now</t>
  </si>
  <si>
    <t>Where do I want to be</t>
  </si>
  <si>
    <t>Suggested Learning</t>
  </si>
  <si>
    <t>Click Here</t>
  </si>
  <si>
    <r>
      <rPr>
        <b/>
        <sz val="18"/>
        <color theme="1"/>
        <rFont val="Public Sans"/>
      </rPr>
      <t xml:space="preserve">Recording Development Goals
</t>
    </r>
    <r>
      <rPr>
        <sz val="18"/>
        <color theme="1"/>
        <rFont val="Public Sans"/>
      </rPr>
      <t xml:space="preserve">
Any goals established should be recorded within Horizon. To access your Development Goals go to Me &gt; Career and Performance &gt; Career Development within Horizon. Here you can input your short- and long-term career plans.</t>
    </r>
  </si>
  <si>
    <r>
      <rPr>
        <b/>
        <sz val="20"/>
        <rFont val="Public Sans"/>
      </rPr>
      <t>This section should not be completed until your employee has done their own reflections and self-assessment.</t>
    </r>
    <r>
      <rPr>
        <sz val="14"/>
        <rFont val="Public Sans"/>
      </rPr>
      <t xml:space="preserve">
1. Reflect on the competencies you think are essential to the employees role (aim to establish 4-5) 
2. Use the Self-Assessment Tool descriptions to see what behaviours and skills they should be demonstrating at their grade
3. Following your employees self-evaluation you can score them out of 10 for  'Where they are' reflecting on examples from their recent work to support your scores.  A score of 3 - 10 reflects each grade and a score of 11 is director level. Try to be honest and reflect on examples from your recent work to support your scores.
4. You can use the chart on the right hand side of the score page to compare any similarities and differences of their self assessment score and your reflections.
5. This can start a conversation around where to focus professional development if there are difference between their self assessment score and your reflections.</t>
    </r>
  </si>
  <si>
    <t>Managers reflection: where they are</t>
  </si>
  <si>
    <t>Employee reflection: where they are now</t>
  </si>
  <si>
    <t>Leadership</t>
  </si>
  <si>
    <t>6. Accountability</t>
  </si>
  <si>
    <t>7. Managing Talent</t>
  </si>
  <si>
    <t xml:space="preserve">Influences and sets the strategic vision. Uses information from outside and within the sector to identify key issues and build solutions through others. Identifies the key arguments and negiotates to effectively develop their service/area to support for the university. Takes a systems and critcial thinking approach to make future decisions. </t>
  </si>
  <si>
    <t xml:space="preserve">Advocates and embeds an inclusive culture and all aspects of EDI within the organisation.  Adheres and drives department compliance with relevant national and sector legislation and regulation to meet the needs of the university. Identify problems and challenges behaviour that are non inclusive and is looking at solutions create equity. 
</t>
  </si>
  <si>
    <t>Communicates authenitically with clarity, clear rationale and evidence. Negotiates and influences developments within the sector and university. Knows how to influence and gain support for ideas through direct, engaging, honest and transparent conversations.  Provides effective business cases both orally and in writing; Acts as an effective conduit for tailored communication for a variety of levels and different audiences. Listens and reflects carefully to all stakeholders needs and goals.  Manages difficult and challenging communication.</t>
  </si>
  <si>
    <t xml:space="preserve">Foresight driven. Reflects on their own ethics/moral positions, and align this with the values of the university/organisation to lead people. Exhibits an open and transparent style and acknowledges differences of view. Gains traction for an inclusive approach that values difference and new ways of thinking. Demonstrates an assertive and influential approach to managing relationships while being empathetic and a critical friend. Understands key stakeholders needs and leverages relationships to achieve what is right for the university.  Works with stakeholders to design and identify service requirements at a strategic level and ensure service delivery to meet business needs.
</t>
  </si>
  <si>
    <t>Demonstrates their own ethical/moral codes aligned with the university vaules. Understands need for individual support, confidentiality and is able to act independently to protect others.</t>
  </si>
  <si>
    <t xml:space="preserve">Delivers objectives through nurturing talent and identifying the right people within the organisation to lead on right deliverables, with delegated responsibilty and support. Acts as a coach, mentor and sponsor. Manages to the expectations of their strategic leaders and board members i.e. governors </t>
  </si>
  <si>
    <t xml:space="preserve">Responsible for providing support and challenge to build proactive approaches/solutions. Influences and negotiates at a senior level. Navigates ambiguity and politics to deliver an effective service. Is courageous when taking tough decisions. Is persistent through change to motivate themselves and others to deliver. </t>
  </si>
  <si>
    <r>
      <t>Seeks strategic solutions to cultivate a culture of innovation and problem solving within strategic operations for the Directorate/</t>
    </r>
    <r>
      <rPr>
        <i/>
        <sz val="12"/>
        <rFont val="Work Sans"/>
        <family val="3"/>
      </rPr>
      <t>Faculty</t>
    </r>
    <r>
      <rPr>
        <sz val="12"/>
        <rFont val="Work Sans"/>
        <family val="3"/>
      </rPr>
      <t xml:space="preserve"> and across the University. Collaborates with other operational areas to move the university forward looking at good practice from within the sector, externally and own area of expertise.</t>
    </r>
  </si>
  <si>
    <t>Director only</t>
  </si>
  <si>
    <t xml:space="preserve">Responsible for providing support and challenge to build proactive approaches/practice. Will influence and negotiate at a senior level. Ability to navigate ambiguity and politics to deliver an effective service.  Has the courage to take tough decisions. Is persistent through change to motivate themselves and others to deliver. </t>
  </si>
  <si>
    <t>Uses data and metrics effectively to support strategic, ethcial and operational decision making. Takes a problem solving approach that is solutions focussed to support organisation and service delivery.  Makes independent decisions based on evidence. Promotes and maintains objectivity.</t>
  </si>
  <si>
    <t xml:space="preserve">Initiates and influences new ideas to meet strategic objectives. Encourages the team towards a continous improvement culture and seeks to solve problems.  Utilises mistakes as learning opportunities.  Looks externally and internally to improve policy and practice to move the university forward. </t>
  </si>
  <si>
    <t xml:space="preserve">Ability to make difficult decisions within the operational service delivery.  Reacting proactively when required. Manages frustrations in the face of ambiguity and supports others. Is persistent through change to motivate themselves and others to deliver. </t>
  </si>
  <si>
    <t xml:space="preserve">Supports others to adapt to change and demonstrates a positive approach. Understands the broader perspective. Comfortable with ambigity.  </t>
  </si>
  <si>
    <t>Innovative and open-minded approach to create solutions. Seeks new and more efficent ways of doing things by looking at good practice. Supports others as part of a team to be innovative and creative.</t>
  </si>
  <si>
    <t>Competency</t>
  </si>
  <si>
    <t>Grade Score</t>
  </si>
  <si>
    <t>Description</t>
  </si>
  <si>
    <t>Manager comments</t>
  </si>
  <si>
    <t>Employee comments</t>
  </si>
  <si>
    <t>Leadership (Director only)</t>
  </si>
  <si>
    <t>Ethical practice (Director only)</t>
  </si>
  <si>
    <t>Accountability (Director only)</t>
  </si>
  <si>
    <t>Managing Talent (Director only)</t>
  </si>
  <si>
    <t>Training course</t>
  </si>
  <si>
    <t xml:space="preserve">LinkedIn Learning </t>
  </si>
  <si>
    <t>Increasing your resilience
Boosting your emotional intelligence  </t>
  </si>
  <si>
    <r>
      <rPr>
        <b/>
        <sz val="12"/>
        <color theme="1"/>
        <rFont val="Public Sans"/>
      </rPr>
      <t>How to Book a place on a course</t>
    </r>
    <r>
      <rPr>
        <sz val="12"/>
        <color theme="1"/>
        <rFont val="Public Sans"/>
      </rPr>
      <t xml:space="preserve">
To navigate to the Learning section of Horizon Talent please access Horizon from the Portal, click on </t>
    </r>
    <r>
      <rPr>
        <b/>
        <sz val="12"/>
        <color theme="1"/>
        <rFont val="Public Sans"/>
      </rPr>
      <t>ME</t>
    </r>
    <r>
      <rPr>
        <sz val="12"/>
        <color theme="1"/>
        <rFont val="Public Sans"/>
      </rPr>
      <t xml:space="preserve">, then </t>
    </r>
    <r>
      <rPr>
        <b/>
        <sz val="12"/>
        <color theme="1"/>
        <rFont val="Public Sans"/>
      </rPr>
      <t>Learning</t>
    </r>
    <r>
      <rPr>
        <sz val="12"/>
        <color theme="1"/>
        <rFont val="Public Sans"/>
      </rPr>
      <t xml:space="preserve">, input the course name in the search bar and click on enrol.  
Once enrolled, click on Add to Calendar and then the Ical icon at the bottom of the screen.  If all the places are full, you will be automatically added to the waiting list.  If a place becomes available, you will automatically be added to the course and will receive an email notification.  </t>
    </r>
  </si>
  <si>
    <t>Influencing and Negotiating             </t>
  </si>
  <si>
    <t>Project Management       </t>
  </si>
  <si>
    <t>Equality and Diversity Essentials (Online)
Managing Diversity (Online)</t>
  </si>
  <si>
    <t>Boosting your emotional intelligence         </t>
  </si>
  <si>
    <t>Aurora (Women only)
South East Action Learning (Women only)</t>
  </si>
  <si>
    <t xml:space="preserve">Ethical practice </t>
  </si>
  <si>
    <t>Nuturing Talent</t>
  </si>
  <si>
    <t>Coaching for all
Giving and receiving feedback  
Coaching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</si>
</sst>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Work Sans"/>
      <family val="3"/>
    </font>
    <font>
      <b/>
      <sz val="14"/>
      <name val="Work Sans"/>
      <family val="3"/>
    </font>
    <font>
      <sz val="14"/>
      <name val="Work Sans"/>
      <family val="3"/>
    </font>
    <font>
      <b/>
      <sz val="12"/>
      <color rgb="FF000000"/>
      <name val="Work Sans"/>
      <family val="3"/>
    </font>
    <font>
      <sz val="12"/>
      <name val="Work Sans"/>
      <family val="3"/>
    </font>
    <font>
      <sz val="12"/>
      <color rgb="FF000000"/>
      <name val="Work Sans"/>
      <family val="3"/>
    </font>
    <font>
      <b/>
      <sz val="12"/>
      <name val="Work Sans"/>
      <family val="3"/>
    </font>
    <font>
      <i/>
      <sz val="12"/>
      <name val="Work Sans"/>
      <family val="3"/>
    </font>
    <font>
      <u/>
      <sz val="12"/>
      <color theme="10"/>
      <name val="Calibri"/>
      <family val="2"/>
      <scheme val="minor"/>
    </font>
    <font>
      <sz val="8"/>
      <name val="Calibri"/>
      <family val="2"/>
      <scheme val="minor"/>
    </font>
    <font>
      <sz val="11"/>
      <color theme="1"/>
      <name val="Public Sans"/>
    </font>
    <font>
      <sz val="12"/>
      <color theme="1"/>
      <name val="Public Sans"/>
    </font>
    <font>
      <b/>
      <sz val="16"/>
      <color theme="1"/>
      <name val="Public Sans"/>
    </font>
    <font>
      <sz val="14"/>
      <color theme="1"/>
      <name val="Public Sans"/>
    </font>
    <font>
      <b/>
      <sz val="12"/>
      <color theme="1"/>
      <name val="Public Sans"/>
    </font>
    <font>
      <u/>
      <sz val="12"/>
      <color theme="10"/>
      <name val="Public Sans"/>
    </font>
    <font>
      <sz val="11"/>
      <name val="Public Sans"/>
    </font>
    <font>
      <sz val="12"/>
      <name val="Public Sans"/>
    </font>
    <font>
      <b/>
      <sz val="12"/>
      <name val="Public Sans"/>
    </font>
    <font>
      <i/>
      <sz val="12"/>
      <name val="Public Sans"/>
    </font>
    <font>
      <b/>
      <sz val="11"/>
      <color theme="1"/>
      <name val="Public Sans"/>
    </font>
    <font>
      <b/>
      <sz val="11"/>
      <name val="Public Sans"/>
    </font>
    <font>
      <sz val="11"/>
      <color rgb="FF000000"/>
      <name val="Public Sans"/>
    </font>
    <font>
      <b/>
      <sz val="12"/>
      <color rgb="FF000000"/>
      <name val="Public Sans"/>
    </font>
    <font>
      <sz val="12"/>
      <color rgb="FF000000"/>
      <name val="Public Sans"/>
    </font>
    <font>
      <sz val="12"/>
      <color rgb="FFED7D31"/>
      <name val="Public Sans"/>
    </font>
    <font>
      <b/>
      <sz val="20"/>
      <color theme="1"/>
      <name val="Public Sans"/>
    </font>
    <font>
      <sz val="18"/>
      <name val="Public Sans"/>
    </font>
    <font>
      <b/>
      <sz val="18"/>
      <color theme="1"/>
      <name val="Public Sans"/>
    </font>
    <font>
      <b/>
      <u/>
      <sz val="18"/>
      <color theme="10"/>
      <name val="Public Sans"/>
    </font>
    <font>
      <sz val="14"/>
      <name val="Public Sans"/>
    </font>
    <font>
      <b/>
      <sz val="20"/>
      <name val="Public Sans"/>
    </font>
    <font>
      <b/>
      <sz val="11"/>
      <color rgb="FF000000"/>
      <name val="Public Sans"/>
    </font>
    <font>
      <sz val="18"/>
      <color theme="1"/>
      <name val="Public Sans"/>
    </font>
  </fonts>
  <fills count="1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79998168889431442"/>
        <bgColor rgb="FF000000"/>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bgColor indexed="64"/>
      </patternFill>
    </fill>
    <fill>
      <patternFill patternType="solid">
        <fgColor rgb="FFE0CBF1"/>
        <bgColor indexed="64"/>
      </patternFill>
    </fill>
    <fill>
      <patternFill patternType="solid">
        <fgColor rgb="FFE2EFDA"/>
        <bgColor rgb="FF000000"/>
      </patternFill>
    </fill>
    <fill>
      <patternFill patternType="solid">
        <fgColor rgb="FFFFF2CC"/>
        <bgColor rgb="FF000000"/>
      </patternFill>
    </fill>
    <fill>
      <patternFill patternType="solid">
        <fgColor rgb="FFFFFFFF"/>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2" fillId="0" borderId="0"/>
    <xf numFmtId="0" fontId="11" fillId="0" borderId="0" applyNumberFormat="0" applyFill="0" applyBorder="0" applyAlignment="0" applyProtection="0"/>
  </cellStyleXfs>
  <cellXfs count="188">
    <xf numFmtId="0" fontId="0" fillId="0" borderId="0" xfId="0"/>
    <xf numFmtId="0" fontId="1" fillId="0" borderId="0" xfId="0" applyFont="1"/>
    <xf numFmtId="0" fontId="1" fillId="0" borderId="0" xfId="0" applyFont="1" applyAlignment="1">
      <alignment vertical="top"/>
    </xf>
    <xf numFmtId="0" fontId="4" fillId="4" borderId="7" xfId="0" applyFont="1" applyFill="1" applyBorder="1" applyAlignment="1">
      <alignment vertical="top"/>
    </xf>
    <xf numFmtId="0" fontId="5" fillId="0" borderId="8" xfId="0" applyFont="1" applyBorder="1" applyAlignment="1">
      <alignment vertical="top" wrapText="1"/>
    </xf>
    <xf numFmtId="0" fontId="4" fillId="4" borderId="9" xfId="0" applyFont="1" applyFill="1" applyBorder="1" applyAlignment="1">
      <alignment vertical="top"/>
    </xf>
    <xf numFmtId="0" fontId="5" fillId="0" borderId="10" xfId="0" applyFont="1" applyBorder="1" applyAlignment="1">
      <alignment vertical="top" wrapText="1"/>
    </xf>
    <xf numFmtId="0" fontId="4" fillId="4" borderId="11" xfId="0" applyFont="1" applyFill="1" applyBorder="1" applyAlignment="1">
      <alignment vertical="top"/>
    </xf>
    <xf numFmtId="0" fontId="5" fillId="0" borderId="12" xfId="0" applyFont="1" applyBorder="1" applyAlignment="1">
      <alignment vertical="top" wrapText="1"/>
    </xf>
    <xf numFmtId="0" fontId="4" fillId="5" borderId="7" xfId="0" applyFont="1" applyFill="1" applyBorder="1" applyAlignment="1">
      <alignment vertical="top" wrapText="1"/>
    </xf>
    <xf numFmtId="0" fontId="4" fillId="5" borderId="11" xfId="0" applyFont="1" applyFill="1" applyBorder="1" applyAlignment="1">
      <alignment vertical="top" wrapText="1"/>
    </xf>
    <xf numFmtId="0" fontId="4" fillId="6" borderId="7" xfId="0" applyFont="1" applyFill="1" applyBorder="1" applyAlignment="1">
      <alignment vertical="top" wrapText="1"/>
    </xf>
    <xf numFmtId="0" fontId="4" fillId="6" borderId="9" xfId="0" applyFont="1" applyFill="1" applyBorder="1" applyAlignment="1">
      <alignment vertical="top" wrapText="1"/>
    </xf>
    <xf numFmtId="0" fontId="4" fillId="6" borderId="11" xfId="0" applyFont="1" applyFill="1" applyBorder="1" applyAlignment="1">
      <alignment vertical="top" wrapText="1"/>
    </xf>
    <xf numFmtId="0" fontId="3" fillId="2" borderId="24" xfId="1" applyFont="1" applyFill="1" applyBorder="1" applyAlignment="1">
      <alignment vertical="center"/>
    </xf>
    <xf numFmtId="0" fontId="3" fillId="2" borderId="24" xfId="1" applyFont="1" applyFill="1" applyBorder="1" applyAlignment="1">
      <alignment vertical="top" wrapText="1"/>
    </xf>
    <xf numFmtId="0" fontId="6" fillId="8" borderId="1" xfId="0" applyFont="1" applyFill="1" applyBorder="1" applyAlignment="1">
      <alignment horizontal="left" wrapText="1"/>
    </xf>
    <xf numFmtId="0" fontId="7" fillId="0" borderId="1" xfId="0" applyFont="1" applyBorder="1" applyAlignment="1">
      <alignment horizontal="left" vertical="center" wrapText="1"/>
    </xf>
    <xf numFmtId="0" fontId="7"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0" borderId="1" xfId="0" applyFont="1" applyBorder="1" applyAlignment="1">
      <alignment horizontal="left" vertical="center" wrapText="1"/>
    </xf>
    <xf numFmtId="0" fontId="7" fillId="3" borderId="0" xfId="0" applyFont="1" applyFill="1"/>
    <xf numFmtId="0" fontId="9" fillId="4" borderId="1" xfId="0" applyFont="1" applyFill="1" applyBorder="1"/>
    <xf numFmtId="0" fontId="7" fillId="0" borderId="0" xfId="0" applyFont="1"/>
    <xf numFmtId="0" fontId="7" fillId="0" borderId="0" xfId="0" applyFont="1" applyAlignment="1">
      <alignment wrapText="1"/>
    </xf>
    <xf numFmtId="0" fontId="9" fillId="0" borderId="1" xfId="0" applyFont="1" applyBorder="1" applyAlignment="1">
      <alignment horizontal="left" vertical="center" wrapText="1"/>
    </xf>
    <xf numFmtId="0" fontId="9" fillId="0" borderId="1" xfId="0" applyFont="1" applyBorder="1"/>
    <xf numFmtId="0" fontId="7" fillId="0" borderId="1" xfId="0" applyFont="1" applyBorder="1"/>
    <xf numFmtId="0" fontId="9" fillId="6" borderId="1" xfId="0" applyFont="1" applyFill="1" applyBorder="1"/>
    <xf numFmtId="0" fontId="13" fillId="0" borderId="0" xfId="0" applyFont="1"/>
    <xf numFmtId="0" fontId="14" fillId="0" borderId="0" xfId="0" applyFont="1" applyAlignment="1">
      <alignment horizontal="left" vertical="center" wrapText="1"/>
    </xf>
    <xf numFmtId="0" fontId="13" fillId="0" borderId="0" xfId="0" applyFont="1" applyAlignment="1">
      <alignment vertical="center"/>
    </xf>
    <xf numFmtId="0" fontId="14" fillId="0" borderId="0" xfId="0" applyFont="1"/>
    <xf numFmtId="0" fontId="16" fillId="0" borderId="0" xfId="0" applyFont="1" applyAlignment="1">
      <alignment vertical="top" wrapText="1"/>
    </xf>
    <xf numFmtId="0" fontId="18" fillId="7" borderId="7" xfId="2" applyFont="1" applyFill="1" applyBorder="1" applyAlignment="1">
      <alignment horizontal="left" vertical="center" wrapText="1"/>
    </xf>
    <xf numFmtId="0" fontId="14" fillId="7" borderId="8" xfId="0" applyFont="1" applyFill="1" applyBorder="1" applyAlignment="1">
      <alignment vertical="center" wrapText="1"/>
    </xf>
    <xf numFmtId="0" fontId="18" fillId="4" borderId="9" xfId="2" applyFont="1" applyFill="1" applyBorder="1" applyAlignment="1">
      <alignment horizontal="left" vertical="center" wrapText="1"/>
    </xf>
    <xf numFmtId="0" fontId="14" fillId="7" borderId="10" xfId="0" applyFont="1" applyFill="1" applyBorder="1" applyAlignment="1">
      <alignment vertical="center" wrapText="1"/>
    </xf>
    <xf numFmtId="0" fontId="18" fillId="5" borderId="9" xfId="2" applyFont="1" applyFill="1" applyBorder="1" applyAlignment="1">
      <alignment horizontal="left" vertical="center" wrapText="1"/>
    </xf>
    <xf numFmtId="0" fontId="18" fillId="9" borderId="9" xfId="2" applyFont="1" applyFill="1" applyBorder="1" applyAlignment="1">
      <alignment horizontal="left" vertical="center" wrapText="1"/>
    </xf>
    <xf numFmtId="0" fontId="18" fillId="6" borderId="9" xfId="2" applyFont="1" applyFill="1" applyBorder="1" applyAlignment="1">
      <alignment horizontal="left" vertical="center" wrapText="1"/>
    </xf>
    <xf numFmtId="0" fontId="18" fillId="11" borderId="9" xfId="2" applyFont="1" applyFill="1" applyBorder="1" applyAlignment="1">
      <alignment horizontal="left" vertical="center" wrapText="1"/>
    </xf>
    <xf numFmtId="0" fontId="14" fillId="7" borderId="10" xfId="0" applyFont="1" applyFill="1" applyBorder="1" applyAlignment="1">
      <alignment vertical="top" wrapText="1"/>
    </xf>
    <xf numFmtId="0" fontId="19" fillId="0" borderId="0" xfId="0" applyFont="1" applyAlignment="1">
      <alignment wrapText="1"/>
    </xf>
    <xf numFmtId="0" fontId="18" fillId="12" borderId="11" xfId="2" applyFont="1" applyFill="1" applyBorder="1" applyAlignment="1">
      <alignment horizontal="left" vertical="center" wrapText="1"/>
    </xf>
    <xf numFmtId="0" fontId="14" fillId="7" borderId="12" xfId="0" applyFont="1" applyFill="1" applyBorder="1" applyAlignment="1">
      <alignment vertical="center" wrapText="1"/>
    </xf>
    <xf numFmtId="0" fontId="16" fillId="0" borderId="0" xfId="0" applyFont="1" applyAlignment="1">
      <alignment vertical="center" wrapText="1"/>
    </xf>
    <xf numFmtId="0" fontId="20" fillId="3" borderId="0" xfId="0" applyFont="1" applyFill="1"/>
    <xf numFmtId="0" fontId="21" fillId="4" borderId="1" xfId="0" applyFont="1" applyFill="1" applyBorder="1"/>
    <xf numFmtId="0" fontId="20" fillId="0" borderId="0" xfId="0" applyFont="1"/>
    <xf numFmtId="0" fontId="20" fillId="0" borderId="0" xfId="0" applyFont="1" applyAlignment="1">
      <alignment wrapText="1"/>
    </xf>
    <xf numFmtId="0" fontId="21" fillId="0" borderId="1" xfId="0" applyFont="1" applyBorder="1" applyAlignment="1">
      <alignment horizontal="left" vertical="center" wrapText="1"/>
    </xf>
    <xf numFmtId="0" fontId="20" fillId="0" borderId="1" xfId="0" applyFont="1" applyBorder="1" applyAlignment="1">
      <alignment horizontal="left" vertical="center" wrapText="1"/>
    </xf>
    <xf numFmtId="0" fontId="23" fillId="0" borderId="1" xfId="0" applyFont="1" applyBorder="1" applyAlignment="1">
      <alignment vertical="center"/>
    </xf>
    <xf numFmtId="0" fontId="24" fillId="5" borderId="1" xfId="0" applyFont="1" applyFill="1" applyBorder="1" applyAlignment="1">
      <alignment wrapText="1"/>
    </xf>
    <xf numFmtId="0" fontId="23" fillId="0" borderId="0" xfId="0" applyFont="1"/>
    <xf numFmtId="0" fontId="19" fillId="0" borderId="1" xfId="0" applyFont="1" applyBorder="1" applyAlignment="1">
      <alignment vertical="center" wrapText="1"/>
    </xf>
    <xf numFmtId="0" fontId="24" fillId="0" borderId="1" xfId="0" applyFont="1" applyBorder="1" applyAlignment="1">
      <alignment vertical="center" wrapText="1"/>
    </xf>
    <xf numFmtId="0" fontId="23" fillId="0" borderId="0" xfId="0" applyFont="1" applyAlignment="1">
      <alignment vertical="center"/>
    </xf>
    <xf numFmtId="0" fontId="24" fillId="0" borderId="1" xfId="0" applyFont="1" applyBorder="1" applyAlignment="1">
      <alignment vertical="center"/>
    </xf>
    <xf numFmtId="0" fontId="24" fillId="9" borderId="1" xfId="0" applyFont="1" applyFill="1" applyBorder="1" applyAlignment="1">
      <alignment wrapText="1"/>
    </xf>
    <xf numFmtId="0" fontId="19" fillId="0" borderId="0" xfId="0" applyFont="1"/>
    <xf numFmtId="0" fontId="19" fillId="0" borderId="1" xfId="0" applyFont="1" applyBorder="1" applyAlignment="1">
      <alignment horizontal="left" vertical="center" wrapText="1"/>
    </xf>
    <xf numFmtId="0" fontId="25" fillId="0" borderId="1" xfId="0" applyFont="1" applyBorder="1" applyAlignment="1">
      <alignment horizontal="center" vertical="center" wrapText="1"/>
    </xf>
    <xf numFmtId="0" fontId="24" fillId="0" borderId="0" xfId="0" applyFont="1" applyAlignment="1">
      <alignment vertical="center"/>
    </xf>
    <xf numFmtId="0" fontId="14" fillId="0" borderId="0" xfId="0" applyFont="1" applyAlignment="1">
      <alignment horizontal="left"/>
    </xf>
    <xf numFmtId="0" fontId="27" fillId="0" borderId="0" xfId="0" applyFont="1" applyAlignment="1">
      <alignment wrapText="1"/>
    </xf>
    <xf numFmtId="0" fontId="27" fillId="0" borderId="0" xfId="0" applyFont="1"/>
    <xf numFmtId="0" fontId="28" fillId="0" borderId="0" xfId="0" applyFont="1" applyAlignment="1">
      <alignment wrapText="1"/>
    </xf>
    <xf numFmtId="0" fontId="13" fillId="0" borderId="0" xfId="1" applyFont="1"/>
    <xf numFmtId="0" fontId="23" fillId="0" borderId="2" xfId="1" applyFont="1" applyBorder="1"/>
    <xf numFmtId="0" fontId="23" fillId="0" borderId="5" xfId="1" applyFont="1" applyBorder="1" applyAlignment="1">
      <alignment wrapText="1"/>
    </xf>
    <xf numFmtId="0" fontId="23" fillId="0" borderId="6" xfId="1" applyFont="1" applyBorder="1" applyAlignment="1">
      <alignment horizontal="center" vertical="center"/>
    </xf>
    <xf numFmtId="0" fontId="24" fillId="0" borderId="9" xfId="1" applyFont="1" applyBorder="1" applyAlignment="1">
      <alignment vertical="top"/>
    </xf>
    <xf numFmtId="0" fontId="13" fillId="0" borderId="10" xfId="1" applyFont="1" applyBorder="1" applyAlignment="1">
      <alignment vertical="top" wrapText="1"/>
    </xf>
    <xf numFmtId="0" fontId="24" fillId="0" borderId="7" xfId="1" applyFont="1" applyBorder="1" applyAlignment="1">
      <alignment vertical="top" wrapText="1"/>
    </xf>
    <xf numFmtId="0" fontId="13" fillId="0" borderId="8" xfId="1" applyFont="1" applyBorder="1" applyAlignment="1">
      <alignment vertical="top" wrapText="1"/>
    </xf>
    <xf numFmtId="0" fontId="23" fillId="0" borderId="7" xfId="1" applyFont="1" applyBorder="1" applyAlignment="1">
      <alignment horizontal="left" vertical="top"/>
    </xf>
    <xf numFmtId="0" fontId="23" fillId="0" borderId="23" xfId="0" applyFont="1" applyBorder="1" applyAlignment="1">
      <alignment vertical="top" wrapText="1"/>
    </xf>
    <xf numFmtId="0" fontId="13" fillId="0" borderId="12" xfId="1" applyFont="1" applyBorder="1" applyAlignment="1">
      <alignment vertical="top" wrapText="1"/>
    </xf>
    <xf numFmtId="0" fontId="24" fillId="0" borderId="9" xfId="0" applyFont="1" applyBorder="1" applyAlignment="1">
      <alignment vertical="top" wrapText="1"/>
    </xf>
    <xf numFmtId="0" fontId="13" fillId="0" borderId="10" xfId="0" applyFont="1" applyBorder="1" applyAlignment="1">
      <alignment vertical="top" wrapText="1"/>
    </xf>
    <xf numFmtId="0" fontId="24" fillId="0" borderId="11" xfId="0" applyFont="1" applyBorder="1" applyAlignment="1">
      <alignment vertical="top" wrapText="1"/>
    </xf>
    <xf numFmtId="0" fontId="13" fillId="0" borderId="12" xfId="0" applyFont="1" applyBorder="1" applyAlignment="1">
      <alignment vertical="top" wrapText="1"/>
    </xf>
    <xf numFmtId="0" fontId="24" fillId="0" borderId="11" xfId="1" applyFont="1" applyBorder="1" applyAlignment="1">
      <alignment vertical="top"/>
    </xf>
    <xf numFmtId="0" fontId="14" fillId="0" borderId="0" xfId="1" applyFont="1"/>
    <xf numFmtId="0" fontId="14" fillId="0" borderId="0" xfId="1" applyFont="1" applyAlignment="1">
      <alignment horizontal="center" vertical="center" wrapText="1"/>
    </xf>
    <xf numFmtId="0" fontId="30" fillId="0" borderId="21" xfId="1" applyFont="1" applyBorder="1" applyAlignment="1">
      <alignment horizontal="center" textRotation="90"/>
    </xf>
    <xf numFmtId="0" fontId="30" fillId="0" borderId="20" xfId="1" applyFont="1" applyBorder="1" applyAlignment="1">
      <alignment horizontal="center" textRotation="90"/>
    </xf>
    <xf numFmtId="0" fontId="30" fillId="0" borderId="22" xfId="1" applyFont="1" applyBorder="1" applyAlignment="1">
      <alignment horizontal="center" textRotation="90"/>
    </xf>
    <xf numFmtId="0" fontId="30" fillId="0" borderId="21" xfId="1" applyFont="1" applyBorder="1" applyAlignment="1">
      <alignment horizontal="center" textRotation="90" wrapText="1"/>
    </xf>
    <xf numFmtId="0" fontId="30" fillId="0" borderId="19" xfId="1" applyFont="1" applyBorder="1" applyAlignment="1">
      <alignment horizontal="center" textRotation="90" wrapText="1"/>
    </xf>
    <xf numFmtId="0" fontId="30" fillId="0" borderId="20" xfId="1" applyFont="1" applyBorder="1" applyAlignment="1">
      <alignment horizontal="center" textRotation="90" wrapText="1"/>
    </xf>
    <xf numFmtId="0" fontId="16" fillId="0" borderId="0" xfId="1" applyFont="1" applyAlignment="1">
      <alignment textRotation="90" wrapText="1"/>
    </xf>
    <xf numFmtId="0" fontId="31" fillId="0" borderId="1" xfId="1" applyFont="1" applyBorder="1"/>
    <xf numFmtId="0" fontId="16" fillId="0" borderId="1" xfId="1" applyFont="1" applyBorder="1" applyProtection="1">
      <protection locked="0"/>
    </xf>
    <xf numFmtId="0" fontId="16" fillId="0" borderId="0" xfId="1" applyFont="1"/>
    <xf numFmtId="0" fontId="31" fillId="0" borderId="18" xfId="1" applyFont="1" applyBorder="1" applyAlignment="1">
      <alignment wrapText="1"/>
    </xf>
    <xf numFmtId="0" fontId="16" fillId="0" borderId="7" xfId="1" applyFont="1" applyBorder="1" applyProtection="1">
      <protection locked="0"/>
    </xf>
    <xf numFmtId="0" fontId="16" fillId="0" borderId="17" xfId="1" applyFont="1" applyBorder="1" applyProtection="1">
      <protection locked="0"/>
    </xf>
    <xf numFmtId="0" fontId="16" fillId="0" borderId="8" xfId="1" applyFont="1" applyBorder="1" applyProtection="1">
      <protection locked="0"/>
    </xf>
    <xf numFmtId="0" fontId="31" fillId="0" borderId="29" xfId="1" applyFont="1" applyBorder="1" applyAlignment="1">
      <alignment wrapText="1"/>
    </xf>
    <xf numFmtId="0" fontId="16" fillId="0" borderId="30" xfId="1" applyFont="1" applyBorder="1"/>
    <xf numFmtId="0" fontId="15" fillId="2" borderId="1" xfId="0" applyFont="1" applyFill="1" applyBorder="1" applyAlignment="1">
      <alignment horizontal="center" vertical="center"/>
    </xf>
    <xf numFmtId="0" fontId="23" fillId="0" borderId="1" xfId="1"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Protection="1">
      <protection locked="0"/>
    </xf>
    <xf numFmtId="0" fontId="21" fillId="6" borderId="1" xfId="0" applyFont="1" applyFill="1" applyBorder="1" applyAlignment="1">
      <alignment vertical="center"/>
    </xf>
    <xf numFmtId="0" fontId="14" fillId="0" borderId="1" xfId="0" applyFont="1" applyBorder="1"/>
    <xf numFmtId="0" fontId="26" fillId="8" borderId="1" xfId="0" applyFont="1" applyFill="1" applyBorder="1" applyAlignment="1">
      <alignment horizontal="left" vertical="center" wrapText="1"/>
    </xf>
    <xf numFmtId="0" fontId="14" fillId="0" borderId="0" xfId="0" applyFont="1" applyAlignment="1">
      <alignment horizontal="left" vertical="center"/>
    </xf>
    <xf numFmtId="0" fontId="17" fillId="10" borderId="1" xfId="0" applyFont="1" applyFill="1" applyBorder="1"/>
    <xf numFmtId="0" fontId="24" fillId="4" borderId="1" xfId="0" applyFont="1" applyFill="1" applyBorder="1" applyAlignment="1">
      <alignment horizontal="left" vertical="center"/>
    </xf>
    <xf numFmtId="0" fontId="35" fillId="8" borderId="1" xfId="0" applyFont="1" applyFill="1" applyBorder="1" applyAlignment="1">
      <alignment horizontal="left" vertical="center" wrapText="1"/>
    </xf>
    <xf numFmtId="0" fontId="14" fillId="0" borderId="0" xfId="0" applyFont="1" applyAlignment="1">
      <alignment vertical="top" wrapText="1"/>
    </xf>
    <xf numFmtId="0" fontId="20" fillId="0" borderId="1" xfId="0" applyFont="1" applyBorder="1" applyAlignment="1">
      <alignment wrapText="1"/>
    </xf>
    <xf numFmtId="0" fontId="11" fillId="0" borderId="1" xfId="2" applyBorder="1" applyAlignment="1">
      <alignment horizontal="center" vertical="center"/>
    </xf>
    <xf numFmtId="0" fontId="21" fillId="13" borderId="1" xfId="0" applyFont="1" applyFill="1" applyBorder="1"/>
    <xf numFmtId="0" fontId="24" fillId="0" borderId="9" xfId="1" applyFont="1" applyBorder="1" applyAlignment="1">
      <alignment vertical="top" wrapText="1"/>
    </xf>
    <xf numFmtId="0" fontId="24" fillId="4" borderId="1" xfId="0" applyFont="1" applyFill="1" applyBorder="1" applyAlignment="1">
      <alignment horizontal="left" vertical="center" wrapText="1"/>
    </xf>
    <xf numFmtId="0" fontId="14" fillId="0" borderId="24" xfId="0" applyFont="1" applyBorder="1" applyAlignment="1">
      <alignment horizontal="left" vertical="top"/>
    </xf>
    <xf numFmtId="0" fontId="26" fillId="8" borderId="24" xfId="0" applyFont="1" applyFill="1" applyBorder="1" applyAlignment="1">
      <alignment horizontal="left" wrapText="1"/>
    </xf>
    <xf numFmtId="0" fontId="6" fillId="14" borderId="24" xfId="0" applyFont="1" applyFill="1" applyBorder="1" applyAlignment="1">
      <alignment horizontal="left" wrapText="1"/>
    </xf>
    <xf numFmtId="0" fontId="17" fillId="0" borderId="5" xfId="0" applyFont="1" applyBorder="1" applyAlignment="1">
      <alignment horizontal="center" vertical="center" wrapText="1"/>
    </xf>
    <xf numFmtId="0" fontId="7" fillId="0" borderId="33" xfId="0" applyFont="1" applyBorder="1" applyAlignment="1">
      <alignment vertical="center" wrapText="1"/>
    </xf>
    <xf numFmtId="0" fontId="7" fillId="15" borderId="33" xfId="0" applyFont="1" applyFill="1" applyBorder="1" applyAlignment="1">
      <alignment vertical="center" wrapText="1"/>
    </xf>
    <xf numFmtId="0" fontId="8" fillId="15" borderId="33" xfId="0" applyFont="1" applyFill="1" applyBorder="1" applyAlignment="1">
      <alignment vertical="center" wrapText="1"/>
    </xf>
    <xf numFmtId="0" fontId="8" fillId="0" borderId="33" xfId="0" applyFont="1" applyBorder="1" applyAlignment="1">
      <alignment vertical="center" wrapText="1"/>
    </xf>
    <xf numFmtId="0" fontId="7" fillId="0" borderId="6" xfId="0" applyFont="1" applyBorder="1" applyAlignment="1">
      <alignment vertical="center" wrapText="1"/>
    </xf>
    <xf numFmtId="0" fontId="15" fillId="7" borderId="14" xfId="0" applyFont="1" applyFill="1" applyBorder="1" applyAlignment="1">
      <alignment horizontal="center" vertical="top"/>
    </xf>
    <xf numFmtId="0" fontId="15" fillId="7" borderId="16" xfId="0" applyFont="1" applyFill="1" applyBorder="1" applyAlignment="1">
      <alignment horizontal="center" vertical="top"/>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8" xfId="0" applyFont="1" applyBorder="1" applyAlignment="1">
      <alignment horizontal="center" vertical="center" wrapText="1"/>
    </xf>
    <xf numFmtId="0" fontId="27" fillId="0" borderId="14" xfId="0" applyFont="1" applyBorder="1" applyAlignment="1">
      <alignment horizontal="center" vertical="top" wrapText="1"/>
    </xf>
    <xf numFmtId="0" fontId="14" fillId="0" borderId="15" xfId="0" applyFont="1" applyBorder="1" applyAlignment="1">
      <alignment horizontal="center" vertical="top" wrapText="1"/>
    </xf>
    <xf numFmtId="0" fontId="14" fillId="0" borderId="16" xfId="0" applyFont="1" applyBorder="1" applyAlignment="1">
      <alignment horizontal="center" vertical="top" wrapText="1"/>
    </xf>
    <xf numFmtId="0" fontId="14" fillId="0" borderId="25" xfId="0" applyFont="1" applyBorder="1" applyAlignment="1">
      <alignment horizontal="center" vertical="top" wrapText="1"/>
    </xf>
    <xf numFmtId="0" fontId="14" fillId="0" borderId="0" xfId="0" applyFont="1" applyAlignment="1">
      <alignment horizontal="center" vertical="top" wrapText="1"/>
    </xf>
    <xf numFmtId="0" fontId="14" fillId="0" borderId="26" xfId="0" applyFont="1" applyBorder="1" applyAlignment="1">
      <alignment horizontal="center" vertical="top" wrapText="1"/>
    </xf>
    <xf numFmtId="0" fontId="14" fillId="0" borderId="23" xfId="0" applyFont="1" applyBorder="1" applyAlignment="1">
      <alignment horizontal="center" vertical="top" wrapText="1"/>
    </xf>
    <xf numFmtId="0" fontId="14" fillId="0" borderId="27" xfId="0" applyFont="1" applyBorder="1" applyAlignment="1">
      <alignment horizontal="center" vertical="top" wrapText="1"/>
    </xf>
    <xf numFmtId="0" fontId="14" fillId="0" borderId="28" xfId="0" applyFont="1" applyBorder="1" applyAlignment="1">
      <alignment horizontal="center" vertical="top" wrapText="1"/>
    </xf>
    <xf numFmtId="0" fontId="19" fillId="0" borderId="24"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23" fillId="4" borderId="7" xfId="1" applyFont="1" applyFill="1" applyBorder="1" applyAlignment="1">
      <alignment horizontal="center" vertical="center"/>
    </xf>
    <xf numFmtId="0" fontId="23" fillId="4" borderId="8" xfId="1" applyFont="1" applyFill="1" applyBorder="1" applyAlignment="1">
      <alignment horizontal="center" vertical="center"/>
    </xf>
    <xf numFmtId="0" fontId="23" fillId="5" borderId="21" xfId="1" applyFont="1" applyFill="1" applyBorder="1" applyAlignment="1">
      <alignment horizontal="center" vertical="center"/>
    </xf>
    <xf numFmtId="0" fontId="23" fillId="5" borderId="19" xfId="1" applyFont="1" applyFill="1" applyBorder="1" applyAlignment="1">
      <alignment horizontal="center" vertical="center"/>
    </xf>
    <xf numFmtId="0" fontId="23" fillId="6" borderId="21" xfId="1" applyFont="1" applyFill="1" applyBorder="1" applyAlignment="1">
      <alignment horizontal="center" vertical="center"/>
    </xf>
    <xf numFmtId="0" fontId="23" fillId="6" borderId="19" xfId="1" applyFont="1" applyFill="1" applyBorder="1" applyAlignment="1">
      <alignment horizontal="center" vertical="center"/>
    </xf>
    <xf numFmtId="0" fontId="36" fillId="0" borderId="14" xfId="0" applyFont="1" applyBorder="1" applyAlignment="1">
      <alignment horizontal="center" vertical="top" wrapText="1"/>
    </xf>
    <xf numFmtId="0" fontId="36" fillId="0" borderId="15" xfId="0" applyFont="1" applyBorder="1" applyAlignment="1">
      <alignment horizontal="center" vertical="top" wrapText="1"/>
    </xf>
    <xf numFmtId="0" fontId="36" fillId="0" borderId="16" xfId="0" applyFont="1" applyBorder="1" applyAlignment="1">
      <alignment horizontal="center" vertical="top" wrapText="1"/>
    </xf>
    <xf numFmtId="0" fontId="36" fillId="0" borderId="25" xfId="0" applyFont="1" applyBorder="1" applyAlignment="1">
      <alignment horizontal="center" vertical="top" wrapText="1"/>
    </xf>
    <xf numFmtId="0" fontId="36" fillId="0" borderId="0" xfId="0" applyFont="1" applyAlignment="1">
      <alignment horizontal="center" vertical="top" wrapText="1"/>
    </xf>
    <xf numFmtId="0" fontId="36" fillId="0" borderId="26" xfId="0" applyFont="1" applyBorder="1" applyAlignment="1">
      <alignment horizontal="center" vertical="top" wrapText="1"/>
    </xf>
    <xf numFmtId="0" fontId="36" fillId="0" borderId="23" xfId="0" applyFont="1" applyBorder="1" applyAlignment="1">
      <alignment horizontal="center" vertical="top" wrapText="1"/>
    </xf>
    <xf numFmtId="0" fontId="36" fillId="0" borderId="27" xfId="0" applyFont="1" applyBorder="1" applyAlignment="1">
      <alignment horizontal="center" vertical="top" wrapText="1"/>
    </xf>
    <xf numFmtId="0" fontId="36" fillId="0" borderId="28" xfId="0" applyFont="1" applyBorder="1" applyAlignment="1">
      <alignment horizontal="center" vertical="top" wrapText="1"/>
    </xf>
    <xf numFmtId="0" fontId="29" fillId="4" borderId="14" xfId="1" applyFont="1" applyFill="1" applyBorder="1" applyAlignment="1">
      <alignment horizontal="center"/>
    </xf>
    <xf numFmtId="0" fontId="29" fillId="4" borderId="15" xfId="1" applyFont="1" applyFill="1" applyBorder="1" applyAlignment="1">
      <alignment horizontal="center"/>
    </xf>
    <xf numFmtId="0" fontId="29" fillId="4" borderId="16" xfId="1" applyFont="1" applyFill="1" applyBorder="1" applyAlignment="1">
      <alignment horizontal="center"/>
    </xf>
    <xf numFmtId="0" fontId="29" fillId="5" borderId="14" xfId="1" applyFont="1" applyFill="1" applyBorder="1" applyAlignment="1">
      <alignment horizontal="center"/>
    </xf>
    <xf numFmtId="0" fontId="29" fillId="5" borderId="16" xfId="1" applyFont="1" applyFill="1" applyBorder="1" applyAlignment="1">
      <alignment horizontal="center"/>
    </xf>
    <xf numFmtId="0" fontId="29" fillId="6" borderId="14" xfId="1" applyFont="1" applyFill="1" applyBorder="1" applyAlignment="1">
      <alignment horizontal="center"/>
    </xf>
    <xf numFmtId="0" fontId="29" fillId="6" borderId="15" xfId="1" applyFont="1" applyFill="1" applyBorder="1" applyAlignment="1">
      <alignment horizontal="center"/>
    </xf>
    <xf numFmtId="0" fontId="29" fillId="6" borderId="16" xfId="1" applyFont="1" applyFill="1" applyBorder="1" applyAlignment="1">
      <alignment horizontal="center"/>
    </xf>
    <xf numFmtId="0" fontId="16" fillId="0" borderId="3"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4" xfId="1" applyFont="1" applyBorder="1" applyAlignment="1">
      <alignment horizontal="center" vertical="center" wrapText="1"/>
    </xf>
    <xf numFmtId="0" fontId="32" fillId="0" borderId="1" xfId="2" applyFont="1" applyBorder="1" applyAlignment="1">
      <alignment horizontal="center"/>
    </xf>
    <xf numFmtId="0" fontId="33" fillId="0" borderId="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4" xfId="1" applyFont="1" applyBorder="1" applyAlignment="1">
      <alignment horizontal="center" vertical="center" wrapText="1"/>
    </xf>
    <xf numFmtId="0" fontId="14" fillId="0" borderId="14" xfId="0" applyFont="1" applyBorder="1" applyAlignment="1">
      <alignment horizontal="center" vertical="top" wrapText="1"/>
    </xf>
    <xf numFmtId="0" fontId="14" fillId="0" borderId="15" xfId="0" applyFont="1" applyBorder="1" applyAlignment="1">
      <alignment horizontal="center" vertical="top"/>
    </xf>
    <xf numFmtId="0" fontId="14" fillId="0" borderId="16" xfId="0" applyFont="1" applyBorder="1" applyAlignment="1">
      <alignment horizontal="center" vertical="top"/>
    </xf>
    <xf numFmtId="0" fontId="14" fillId="0" borderId="25" xfId="0" applyFont="1" applyBorder="1" applyAlignment="1">
      <alignment horizontal="center" vertical="top"/>
    </xf>
    <xf numFmtId="0" fontId="14" fillId="0" borderId="0" xfId="0" applyFont="1" applyAlignment="1">
      <alignment horizontal="center" vertical="top"/>
    </xf>
    <xf numFmtId="0" fontId="14" fillId="0" borderId="26" xfId="0" applyFont="1" applyBorder="1" applyAlignment="1">
      <alignment horizontal="center" vertical="top"/>
    </xf>
    <xf numFmtId="0" fontId="14" fillId="0" borderId="23" xfId="0" applyFont="1" applyBorder="1" applyAlignment="1">
      <alignment horizontal="center" vertical="top"/>
    </xf>
    <xf numFmtId="0" fontId="14" fillId="0" borderId="27" xfId="0" applyFont="1" applyBorder="1" applyAlignment="1">
      <alignment horizontal="center" vertical="top"/>
    </xf>
    <xf numFmtId="0" fontId="14" fillId="0" borderId="28" xfId="0" applyFont="1" applyBorder="1" applyAlignment="1">
      <alignment horizontal="center" vertical="top"/>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E0CBF1"/>
      <color rgb="FF8B3DCB"/>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a:t>Self Assessment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'Self-Assessment Tool'!$B$7</c:f>
              <c:strCache>
                <c:ptCount val="1"/>
                <c:pt idx="0">
                  <c:v>Where I am now</c:v>
                </c:pt>
              </c:strCache>
            </c:strRef>
          </c:tx>
          <c:spPr>
            <a:ln w="28575" cap="rnd">
              <a:solidFill>
                <a:schemeClr val="accent1"/>
              </a:solidFill>
              <a:round/>
            </a:ln>
            <a:effectLst/>
          </c:spPr>
          <c:marker>
            <c:symbol val="none"/>
          </c:marker>
          <c:cat>
            <c:multiLvlStrRef>
              <c:f>'Self-Assessment Tool'!$C$5:$Q$6</c:f>
              <c:multiLvlStrCache>
                <c:ptCount val="15"/>
                <c:lvl>
                  <c:pt idx="0">
                    <c:v>Adaptability</c:v>
                  </c:pt>
                  <c:pt idx="1">
                    <c:v>Collaboration</c:v>
                  </c:pt>
                  <c:pt idx="2">
                    <c:v>Decision Making</c:v>
                  </c:pt>
                  <c:pt idx="3">
                    <c:v>Business and Organisational Impact</c:v>
                  </c:pt>
                  <c:pt idx="4">
                    <c:v>Inclusivity</c:v>
                  </c:pt>
                  <c:pt idx="5">
                    <c:v>Empathy</c:v>
                  </c:pt>
                  <c:pt idx="6">
                    <c:v>Communication</c:v>
                  </c:pt>
                  <c:pt idx="7">
                    <c:v>Innovation </c:v>
                  </c:pt>
                  <c:pt idx="8">
                    <c:v>Autonomy</c:v>
                  </c:pt>
                  <c:pt idx="9">
                    <c:v>Knowledge </c:v>
                  </c:pt>
                  <c:pt idx="10">
                    <c:v>Learning and Development</c:v>
                  </c:pt>
                  <c:pt idx="11">
                    <c:v>Accountability</c:v>
                  </c:pt>
                  <c:pt idx="12">
                    <c:v>Delivery &amp; Operations</c:v>
                  </c:pt>
                  <c:pt idx="13">
                    <c:v>Risk Management</c:v>
                  </c:pt>
                  <c:pt idx="14">
                    <c:v>Sensory and Physical Demands</c:v>
                  </c:pt>
                </c:lvl>
                <c:lvl>
                  <c:pt idx="0">
                    <c:v>Competency:</c:v>
                  </c:pt>
                  <c:pt idx="9">
                    <c:v>Knowledge:</c:v>
                  </c:pt>
                  <c:pt idx="11">
                    <c:v>Task:</c:v>
                  </c:pt>
                </c:lvl>
              </c:multiLvlStrCache>
            </c:multiLvlStrRef>
          </c:cat>
          <c:val>
            <c:numRef>
              <c:f>'Self-Assessment Tool'!$C$7:$Q$7</c:f>
              <c:numCache>
                <c:formatCode>General</c:formatCode>
                <c:ptCount val="15"/>
              </c:numCache>
            </c:numRef>
          </c:val>
          <c:extLst>
            <c:ext xmlns:c16="http://schemas.microsoft.com/office/drawing/2014/chart" uri="{C3380CC4-5D6E-409C-BE32-E72D297353CC}">
              <c16:uniqueId val="{00000000-AFA5-43B2-A589-F3993C858EAB}"/>
            </c:ext>
          </c:extLst>
        </c:ser>
        <c:ser>
          <c:idx val="1"/>
          <c:order val="1"/>
          <c:tx>
            <c:strRef>
              <c:f>'Self-Assessment Tool'!$B$8</c:f>
              <c:strCache>
                <c:ptCount val="1"/>
                <c:pt idx="0">
                  <c:v>Where do I want to be</c:v>
                </c:pt>
              </c:strCache>
            </c:strRef>
          </c:tx>
          <c:spPr>
            <a:ln w="28575" cap="rnd">
              <a:solidFill>
                <a:schemeClr val="accent2"/>
              </a:solidFill>
              <a:round/>
            </a:ln>
            <a:effectLst/>
          </c:spPr>
          <c:marker>
            <c:symbol val="none"/>
          </c:marker>
          <c:cat>
            <c:multiLvlStrRef>
              <c:f>'Self-Assessment Tool'!$C$5:$Q$6</c:f>
              <c:multiLvlStrCache>
                <c:ptCount val="15"/>
                <c:lvl>
                  <c:pt idx="0">
                    <c:v>Adaptability</c:v>
                  </c:pt>
                  <c:pt idx="1">
                    <c:v>Collaboration</c:v>
                  </c:pt>
                  <c:pt idx="2">
                    <c:v>Decision Making</c:v>
                  </c:pt>
                  <c:pt idx="3">
                    <c:v>Business and Organisational Impact</c:v>
                  </c:pt>
                  <c:pt idx="4">
                    <c:v>Inclusivity</c:v>
                  </c:pt>
                  <c:pt idx="5">
                    <c:v>Empathy</c:v>
                  </c:pt>
                  <c:pt idx="6">
                    <c:v>Communication</c:v>
                  </c:pt>
                  <c:pt idx="7">
                    <c:v>Innovation </c:v>
                  </c:pt>
                  <c:pt idx="8">
                    <c:v>Autonomy</c:v>
                  </c:pt>
                  <c:pt idx="9">
                    <c:v>Knowledge </c:v>
                  </c:pt>
                  <c:pt idx="10">
                    <c:v>Learning and Development</c:v>
                  </c:pt>
                  <c:pt idx="11">
                    <c:v>Accountability</c:v>
                  </c:pt>
                  <c:pt idx="12">
                    <c:v>Delivery &amp; Operations</c:v>
                  </c:pt>
                  <c:pt idx="13">
                    <c:v>Risk Management</c:v>
                  </c:pt>
                  <c:pt idx="14">
                    <c:v>Sensory and Physical Demands</c:v>
                  </c:pt>
                </c:lvl>
                <c:lvl>
                  <c:pt idx="0">
                    <c:v>Competency:</c:v>
                  </c:pt>
                  <c:pt idx="9">
                    <c:v>Knowledge:</c:v>
                  </c:pt>
                  <c:pt idx="11">
                    <c:v>Task:</c:v>
                  </c:pt>
                </c:lvl>
              </c:multiLvlStrCache>
            </c:multiLvlStrRef>
          </c:cat>
          <c:val>
            <c:numRef>
              <c:f>'Self-Assessment Tool'!$C$8:$Q$8</c:f>
              <c:numCache>
                <c:formatCode>General</c:formatCode>
                <c:ptCount val="15"/>
              </c:numCache>
            </c:numRef>
          </c:val>
          <c:extLst>
            <c:ext xmlns:c16="http://schemas.microsoft.com/office/drawing/2014/chart" uri="{C3380CC4-5D6E-409C-BE32-E72D297353CC}">
              <c16:uniqueId val="{00000001-AFA5-43B2-A589-F3993C858EAB}"/>
            </c:ext>
          </c:extLst>
        </c:ser>
        <c:dLbls>
          <c:showLegendKey val="0"/>
          <c:showVal val="0"/>
          <c:showCatName val="0"/>
          <c:showSerName val="0"/>
          <c:showPercent val="0"/>
          <c:showBubbleSize val="0"/>
        </c:dLbls>
        <c:axId val="663082815"/>
        <c:axId val="663084063"/>
      </c:radarChart>
      <c:catAx>
        <c:axId val="663082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a:outerShdw blurRad="50800" dist="50800" dir="5400000" algn="ctr" rotWithShape="0">
              <a:schemeClr val="bg1"/>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084063"/>
        <c:crosses val="autoZero"/>
        <c:auto val="1"/>
        <c:lblAlgn val="ctr"/>
        <c:lblOffset val="100"/>
        <c:noMultiLvlLbl val="0"/>
      </c:catAx>
      <c:valAx>
        <c:axId val="663084063"/>
        <c:scaling>
          <c:orientation val="minMax"/>
          <c:max val="11"/>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082815"/>
        <c:crosses val="autoZero"/>
        <c:crossBetween val="between"/>
        <c:majorUnit val="1"/>
        <c:min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a:t>Self Assessment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'Self-Assessment Tool - Manager'!$B$7</c:f>
              <c:strCache>
                <c:ptCount val="1"/>
                <c:pt idx="0">
                  <c:v>Managers reflection: where they are</c:v>
                </c:pt>
              </c:strCache>
            </c:strRef>
          </c:tx>
          <c:spPr>
            <a:ln w="28575" cap="rnd">
              <a:solidFill>
                <a:schemeClr val="accent6"/>
              </a:solidFill>
              <a:round/>
            </a:ln>
            <a:effectLst/>
          </c:spPr>
          <c:marker>
            <c:symbol val="none"/>
          </c:marker>
          <c:cat>
            <c:multiLvlStrRef>
              <c:f>'Self-Assessment Tool - Manager'!$C$5:$Q$6</c:f>
              <c:multiLvlStrCache>
                <c:ptCount val="15"/>
                <c:lvl>
                  <c:pt idx="0">
                    <c:v>Adaptability</c:v>
                  </c:pt>
                  <c:pt idx="1">
                    <c:v>Collaboration</c:v>
                  </c:pt>
                  <c:pt idx="2">
                    <c:v>Decision Making</c:v>
                  </c:pt>
                  <c:pt idx="3">
                    <c:v>Business and Organisational Impact</c:v>
                  </c:pt>
                  <c:pt idx="4">
                    <c:v>Inclusivity</c:v>
                  </c:pt>
                  <c:pt idx="5">
                    <c:v>Empathy</c:v>
                  </c:pt>
                  <c:pt idx="6">
                    <c:v>Communication</c:v>
                  </c:pt>
                  <c:pt idx="7">
                    <c:v>Innovation </c:v>
                  </c:pt>
                  <c:pt idx="8">
                    <c:v>Autonomy</c:v>
                  </c:pt>
                  <c:pt idx="9">
                    <c:v>Knowledge </c:v>
                  </c:pt>
                  <c:pt idx="10">
                    <c:v>Learning and Development</c:v>
                  </c:pt>
                  <c:pt idx="11">
                    <c:v>Accountability</c:v>
                  </c:pt>
                  <c:pt idx="12">
                    <c:v>Delivery &amp; Operations</c:v>
                  </c:pt>
                  <c:pt idx="13">
                    <c:v>Risk Management</c:v>
                  </c:pt>
                  <c:pt idx="14">
                    <c:v>Sensory and Physical Demands</c:v>
                  </c:pt>
                </c:lvl>
                <c:lvl>
                  <c:pt idx="0">
                    <c:v>Competency:</c:v>
                  </c:pt>
                  <c:pt idx="9">
                    <c:v>Knowledge:</c:v>
                  </c:pt>
                  <c:pt idx="11">
                    <c:v>Task:</c:v>
                  </c:pt>
                </c:lvl>
              </c:multiLvlStrCache>
            </c:multiLvlStrRef>
          </c:cat>
          <c:val>
            <c:numRef>
              <c:f>'Self-Assessment Tool - Manager'!$C$7:$Q$7</c:f>
              <c:numCache>
                <c:formatCode>General</c:formatCode>
                <c:ptCount val="15"/>
              </c:numCache>
            </c:numRef>
          </c:val>
          <c:extLst>
            <c:ext xmlns:c16="http://schemas.microsoft.com/office/drawing/2014/chart" uri="{C3380CC4-5D6E-409C-BE32-E72D297353CC}">
              <c16:uniqueId val="{00000000-6504-4722-BF95-270C2B25ECA0}"/>
            </c:ext>
          </c:extLst>
        </c:ser>
        <c:ser>
          <c:idx val="1"/>
          <c:order val="1"/>
          <c:tx>
            <c:strRef>
              <c:f>'Self-Assessment Tool - Manager'!$B$8</c:f>
              <c:strCache>
                <c:ptCount val="1"/>
                <c:pt idx="0">
                  <c:v>Employee reflection: where they are now</c:v>
                </c:pt>
              </c:strCache>
            </c:strRef>
          </c:tx>
          <c:spPr>
            <a:ln w="28575" cap="rnd">
              <a:solidFill>
                <a:schemeClr val="accent2"/>
              </a:solidFill>
              <a:round/>
            </a:ln>
            <a:effectLst/>
          </c:spPr>
          <c:marker>
            <c:symbol val="none"/>
          </c:marker>
          <c:cat>
            <c:multiLvlStrRef>
              <c:f>'Self-Assessment Tool - Manager'!$C$5:$Q$6</c:f>
              <c:multiLvlStrCache>
                <c:ptCount val="15"/>
                <c:lvl>
                  <c:pt idx="0">
                    <c:v>Adaptability</c:v>
                  </c:pt>
                  <c:pt idx="1">
                    <c:v>Collaboration</c:v>
                  </c:pt>
                  <c:pt idx="2">
                    <c:v>Decision Making</c:v>
                  </c:pt>
                  <c:pt idx="3">
                    <c:v>Business and Organisational Impact</c:v>
                  </c:pt>
                  <c:pt idx="4">
                    <c:v>Inclusivity</c:v>
                  </c:pt>
                  <c:pt idx="5">
                    <c:v>Empathy</c:v>
                  </c:pt>
                  <c:pt idx="6">
                    <c:v>Communication</c:v>
                  </c:pt>
                  <c:pt idx="7">
                    <c:v>Innovation </c:v>
                  </c:pt>
                  <c:pt idx="8">
                    <c:v>Autonomy</c:v>
                  </c:pt>
                  <c:pt idx="9">
                    <c:v>Knowledge </c:v>
                  </c:pt>
                  <c:pt idx="10">
                    <c:v>Learning and Development</c:v>
                  </c:pt>
                  <c:pt idx="11">
                    <c:v>Accountability</c:v>
                  </c:pt>
                  <c:pt idx="12">
                    <c:v>Delivery &amp; Operations</c:v>
                  </c:pt>
                  <c:pt idx="13">
                    <c:v>Risk Management</c:v>
                  </c:pt>
                  <c:pt idx="14">
                    <c:v>Sensory and Physical Demands</c:v>
                  </c:pt>
                </c:lvl>
                <c:lvl>
                  <c:pt idx="0">
                    <c:v>Competency:</c:v>
                  </c:pt>
                  <c:pt idx="9">
                    <c:v>Knowledge:</c:v>
                  </c:pt>
                  <c:pt idx="11">
                    <c:v>Task:</c:v>
                  </c:pt>
                </c:lvl>
              </c:multiLvlStrCache>
            </c:multiLvlStrRef>
          </c:cat>
          <c:val>
            <c:numRef>
              <c:f>'Self-Assessment Tool - Manager'!$C$8:$Q$8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6504-4722-BF95-270C2B25ECA0}"/>
            </c:ext>
          </c:extLst>
        </c:ser>
        <c:dLbls>
          <c:showLegendKey val="0"/>
          <c:showVal val="0"/>
          <c:showCatName val="0"/>
          <c:showSerName val="0"/>
          <c:showPercent val="0"/>
          <c:showBubbleSize val="0"/>
        </c:dLbls>
        <c:axId val="663082815"/>
        <c:axId val="663084063"/>
      </c:radarChart>
      <c:catAx>
        <c:axId val="663082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a:outerShdw blurRad="50800" dist="50800" dir="5400000" algn="ctr" rotWithShape="0">
              <a:schemeClr val="bg1"/>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084063"/>
        <c:crosses val="autoZero"/>
        <c:auto val="1"/>
        <c:lblAlgn val="ctr"/>
        <c:lblOffset val="100"/>
        <c:noMultiLvlLbl val="0"/>
      </c:catAx>
      <c:valAx>
        <c:axId val="663084063"/>
        <c:scaling>
          <c:orientation val="minMax"/>
          <c:max val="1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082815"/>
        <c:crosses val="autoZero"/>
        <c:crossBetween val="between"/>
        <c:majorUnit val="1"/>
        <c:min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18</xdr:col>
      <xdr:colOff>35387</xdr:colOff>
      <xdr:row>0</xdr:row>
      <xdr:rowOff>200388</xdr:rowOff>
    </xdr:from>
    <xdr:to>
      <xdr:col>36</xdr:col>
      <xdr:colOff>620567</xdr:colOff>
      <xdr:row>8</xdr:row>
      <xdr:rowOff>0</xdr:rowOff>
    </xdr:to>
    <xdr:graphicFrame macro="">
      <xdr:nvGraphicFramePr>
        <xdr:cNvPr id="2" name="Chart 1">
          <a:extLst>
            <a:ext uri="{FF2B5EF4-FFF2-40B4-BE49-F238E27FC236}">
              <a16:creationId xmlns:a16="http://schemas.microsoft.com/office/drawing/2014/main" id="{F7FDBDA5-606A-4E3E-AD32-93BD81641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35386</xdr:colOff>
      <xdr:row>0</xdr:row>
      <xdr:rowOff>206738</xdr:rowOff>
    </xdr:from>
    <xdr:to>
      <xdr:col>35</xdr:col>
      <xdr:colOff>79374</xdr:colOff>
      <xdr:row>5</xdr:row>
      <xdr:rowOff>3952875</xdr:rowOff>
    </xdr:to>
    <xdr:graphicFrame macro="">
      <xdr:nvGraphicFramePr>
        <xdr:cNvPr id="2" name="Chart 1">
          <a:extLst>
            <a:ext uri="{FF2B5EF4-FFF2-40B4-BE49-F238E27FC236}">
              <a16:creationId xmlns:a16="http://schemas.microsoft.com/office/drawing/2014/main" id="{AF738AD5-7CCE-41FB-9F46-DB0F908E2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emtx.fa.em3.oraclecloud.com/hcmUI/faces/deeplink?objType=WLF_LEARN_LEARNING_ITEM&amp;action=NONE&amp;objKey=learningItemId%3D300000125106917" TargetMode="External"/><Relationship Id="rId1" Type="http://schemas.openxmlformats.org/officeDocument/2006/relationships/hyperlink" Target="https://emtx.fa.em3.oraclecloud.com/hcmUI/faces/deeplink?objType=WLF_LEARN_LEARNING_ITEM&amp;action=NONE&amp;objKey=learningItemId%3D3000001251069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1:Q21"/>
  <sheetViews>
    <sheetView tabSelected="1" zoomScale="80" zoomScaleNormal="80" workbookViewId="0">
      <selection activeCell="F2" sqref="F2:M21"/>
    </sheetView>
  </sheetViews>
  <sheetFormatPr defaultColWidth="8.625" defaultRowHeight="15.75" x14ac:dyDescent="0.25"/>
  <cols>
    <col min="1" max="1" width="8.625" style="29"/>
    <col min="2" max="2" width="40.875" style="30" customWidth="1"/>
    <col min="3" max="3" width="77.125" style="31" customWidth="1"/>
    <col min="4" max="7" width="8.625" style="29"/>
    <col min="8" max="8" width="8.625" style="29" customWidth="1"/>
    <col min="9" max="14" width="8.625" style="29"/>
    <col min="15" max="16" width="8.625" style="32"/>
    <col min="17" max="17" width="14.75" style="29" bestFit="1" customWidth="1"/>
    <col min="18" max="18" width="8.625" style="29"/>
    <col min="19" max="20" width="8.625" style="29" customWidth="1"/>
    <col min="21" max="16384" width="8.625" style="29"/>
  </cols>
  <sheetData>
    <row r="1" spans="2:17" ht="16.5" thickBot="1" x14ac:dyDescent="0.3"/>
    <row r="2" spans="2:17" ht="22.5" customHeight="1" x14ac:dyDescent="0.25">
      <c r="B2" s="129" t="s">
        <v>0</v>
      </c>
      <c r="C2" s="130"/>
      <c r="D2" s="33"/>
      <c r="F2" s="137" t="s">
        <v>1</v>
      </c>
      <c r="G2" s="138"/>
      <c r="H2" s="138"/>
      <c r="I2" s="138"/>
      <c r="J2" s="138"/>
      <c r="K2" s="138"/>
      <c r="L2" s="138"/>
      <c r="M2" s="139"/>
    </row>
    <row r="3" spans="2:17" ht="18" x14ac:dyDescent="0.25">
      <c r="B3" s="34" t="s">
        <v>2</v>
      </c>
      <c r="C3" s="35" t="s">
        <v>3</v>
      </c>
      <c r="D3" s="33"/>
      <c r="F3" s="140"/>
      <c r="G3" s="141"/>
      <c r="H3" s="141"/>
      <c r="I3" s="141"/>
      <c r="J3" s="141"/>
      <c r="K3" s="141"/>
      <c r="L3" s="141"/>
      <c r="M3" s="142"/>
    </row>
    <row r="4" spans="2:17" ht="31.5" x14ac:dyDescent="0.25">
      <c r="B4" s="36" t="s">
        <v>4</v>
      </c>
      <c r="C4" s="37" t="s">
        <v>5</v>
      </c>
      <c r="D4" s="33"/>
      <c r="F4" s="140"/>
      <c r="G4" s="141"/>
      <c r="H4" s="141"/>
      <c r="I4" s="141"/>
      <c r="J4" s="141"/>
      <c r="K4" s="141"/>
      <c r="L4" s="141"/>
      <c r="M4" s="142"/>
    </row>
    <row r="5" spans="2:17" ht="18" x14ac:dyDescent="0.25">
      <c r="B5" s="38" t="s">
        <v>6</v>
      </c>
      <c r="C5" s="37" t="s">
        <v>7</v>
      </c>
      <c r="D5" s="33"/>
      <c r="F5" s="140"/>
      <c r="G5" s="141"/>
      <c r="H5" s="141"/>
      <c r="I5" s="141"/>
      <c r="J5" s="141"/>
      <c r="K5" s="141"/>
      <c r="L5" s="141"/>
      <c r="M5" s="142"/>
    </row>
    <row r="6" spans="2:17" ht="18" x14ac:dyDescent="0.25">
      <c r="B6" s="39" t="s">
        <v>8</v>
      </c>
      <c r="C6" s="37" t="s">
        <v>9</v>
      </c>
      <c r="D6" s="33"/>
      <c r="F6" s="140"/>
      <c r="G6" s="141"/>
      <c r="H6" s="141"/>
      <c r="I6" s="141"/>
      <c r="J6" s="141"/>
      <c r="K6" s="141"/>
      <c r="L6" s="141"/>
      <c r="M6" s="142"/>
    </row>
    <row r="7" spans="2:17" ht="18" x14ac:dyDescent="0.25">
      <c r="B7" s="40" t="s">
        <v>10</v>
      </c>
      <c r="C7" s="37" t="s">
        <v>11</v>
      </c>
      <c r="D7" s="33"/>
      <c r="F7" s="140"/>
      <c r="G7" s="141"/>
      <c r="H7" s="141"/>
      <c r="I7" s="141"/>
      <c r="J7" s="141"/>
      <c r="K7" s="141"/>
      <c r="L7" s="141"/>
      <c r="M7" s="142"/>
    </row>
    <row r="8" spans="2:17" ht="47.25" x14ac:dyDescent="0.25">
      <c r="B8" s="41" t="s">
        <v>12</v>
      </c>
      <c r="C8" s="42" t="s">
        <v>13</v>
      </c>
      <c r="D8" s="33"/>
      <c r="F8" s="140"/>
      <c r="G8" s="141"/>
      <c r="H8" s="141"/>
      <c r="I8" s="141"/>
      <c r="J8" s="141"/>
      <c r="K8" s="141"/>
      <c r="L8" s="141"/>
      <c r="M8" s="142"/>
    </row>
    <row r="9" spans="2:17" ht="47.25" x14ac:dyDescent="0.25">
      <c r="B9" s="41" t="s">
        <v>14</v>
      </c>
      <c r="C9" s="37" t="s">
        <v>15</v>
      </c>
      <c r="D9" s="33"/>
      <c r="F9" s="140"/>
      <c r="G9" s="141"/>
      <c r="H9" s="141"/>
      <c r="I9" s="141"/>
      <c r="J9" s="141"/>
      <c r="K9" s="141"/>
      <c r="L9" s="141"/>
      <c r="M9" s="142"/>
    </row>
    <row r="10" spans="2:17" ht="78.75" x14ac:dyDescent="0.25">
      <c r="B10" s="41" t="s">
        <v>16</v>
      </c>
      <c r="C10" s="37" t="s">
        <v>17</v>
      </c>
      <c r="D10" s="33"/>
      <c r="F10" s="140"/>
      <c r="G10" s="141"/>
      <c r="H10" s="141"/>
      <c r="I10" s="141"/>
      <c r="J10" s="141"/>
      <c r="K10" s="141"/>
      <c r="L10" s="141"/>
      <c r="M10" s="142"/>
    </row>
    <row r="11" spans="2:17" ht="31.5" x14ac:dyDescent="0.25">
      <c r="B11" s="41" t="s">
        <v>18</v>
      </c>
      <c r="C11" s="37" t="s">
        <v>19</v>
      </c>
      <c r="D11" s="33"/>
      <c r="F11" s="140"/>
      <c r="G11" s="141"/>
      <c r="H11" s="141"/>
      <c r="I11" s="141"/>
      <c r="J11" s="141"/>
      <c r="K11" s="141"/>
      <c r="L11" s="141"/>
      <c r="M11" s="142"/>
      <c r="Q11" s="43"/>
    </row>
    <row r="12" spans="2:17" ht="16.5" thickBot="1" x14ac:dyDescent="0.3">
      <c r="B12" s="44" t="s">
        <v>20</v>
      </c>
      <c r="C12" s="45" t="s">
        <v>21</v>
      </c>
      <c r="F12" s="140"/>
      <c r="G12" s="141"/>
      <c r="H12" s="141"/>
      <c r="I12" s="141"/>
      <c r="J12" s="141"/>
      <c r="K12" s="141"/>
      <c r="L12" s="141"/>
      <c r="M12" s="142"/>
      <c r="Q12" s="43"/>
    </row>
    <row r="13" spans="2:17" ht="16.5" thickBot="1" x14ac:dyDescent="0.3">
      <c r="F13" s="140"/>
      <c r="G13" s="141"/>
      <c r="H13" s="141"/>
      <c r="I13" s="141"/>
      <c r="J13" s="141"/>
      <c r="K13" s="141"/>
      <c r="L13" s="141"/>
      <c r="M13" s="142"/>
    </row>
    <row r="14" spans="2:17" ht="15.6" customHeight="1" x14ac:dyDescent="0.25">
      <c r="B14" s="131" t="s">
        <v>22</v>
      </c>
      <c r="C14" s="132"/>
      <c r="D14" s="46"/>
      <c r="E14" s="46"/>
      <c r="F14" s="140"/>
      <c r="G14" s="141"/>
      <c r="H14" s="141"/>
      <c r="I14" s="141"/>
      <c r="J14" s="141"/>
      <c r="K14" s="141"/>
      <c r="L14" s="141"/>
      <c r="M14" s="142"/>
    </row>
    <row r="15" spans="2:17" ht="15.95" customHeight="1" x14ac:dyDescent="0.25">
      <c r="B15" s="133"/>
      <c r="C15" s="134"/>
      <c r="D15" s="46"/>
      <c r="E15" s="46"/>
      <c r="F15" s="140"/>
      <c r="G15" s="141"/>
      <c r="H15" s="141"/>
      <c r="I15" s="141"/>
      <c r="J15" s="141"/>
      <c r="K15" s="141"/>
      <c r="L15" s="141"/>
      <c r="M15" s="142"/>
    </row>
    <row r="16" spans="2:17" x14ac:dyDescent="0.25">
      <c r="B16" s="133"/>
      <c r="C16" s="134"/>
      <c r="F16" s="140"/>
      <c r="G16" s="141"/>
      <c r="H16" s="141"/>
      <c r="I16" s="141"/>
      <c r="J16" s="141"/>
      <c r="K16" s="141"/>
      <c r="L16" s="141"/>
      <c r="M16" s="142"/>
    </row>
    <row r="17" spans="2:13" x14ac:dyDescent="0.25">
      <c r="B17" s="133"/>
      <c r="C17" s="134"/>
      <c r="F17" s="140"/>
      <c r="G17" s="141"/>
      <c r="H17" s="141"/>
      <c r="I17" s="141"/>
      <c r="J17" s="141"/>
      <c r="K17" s="141"/>
      <c r="L17" s="141"/>
      <c r="M17" s="142"/>
    </row>
    <row r="18" spans="2:13" x14ac:dyDescent="0.25">
      <c r="B18" s="133"/>
      <c r="C18" s="134"/>
      <c r="F18" s="140"/>
      <c r="G18" s="141"/>
      <c r="H18" s="141"/>
      <c r="I18" s="141"/>
      <c r="J18" s="141"/>
      <c r="K18" s="141"/>
      <c r="L18" s="141"/>
      <c r="M18" s="142"/>
    </row>
    <row r="19" spans="2:13" x14ac:dyDescent="0.25">
      <c r="B19" s="133"/>
      <c r="C19" s="134"/>
      <c r="F19" s="140"/>
      <c r="G19" s="141"/>
      <c r="H19" s="141"/>
      <c r="I19" s="141"/>
      <c r="J19" s="141"/>
      <c r="K19" s="141"/>
      <c r="L19" s="141"/>
      <c r="M19" s="142"/>
    </row>
    <row r="20" spans="2:13" x14ac:dyDescent="0.25">
      <c r="B20" s="133"/>
      <c r="C20" s="134"/>
      <c r="F20" s="140"/>
      <c r="G20" s="141"/>
      <c r="H20" s="141"/>
      <c r="I20" s="141"/>
      <c r="J20" s="141"/>
      <c r="K20" s="141"/>
      <c r="L20" s="141"/>
      <c r="M20" s="142"/>
    </row>
    <row r="21" spans="2:13" ht="16.5" thickBot="1" x14ac:dyDescent="0.3">
      <c r="B21" s="135"/>
      <c r="C21" s="136"/>
      <c r="F21" s="143"/>
      <c r="G21" s="144"/>
      <c r="H21" s="144"/>
      <c r="I21" s="144"/>
      <c r="J21" s="144"/>
      <c r="K21" s="144"/>
      <c r="L21" s="144"/>
      <c r="M21" s="145"/>
    </row>
  </sheetData>
  <mergeCells count="3">
    <mergeCell ref="B2:C2"/>
    <mergeCell ref="B14:C21"/>
    <mergeCell ref="F2:M21"/>
  </mergeCells>
  <hyperlinks>
    <hyperlink ref="B4" location="'Competences Grades 1-10'!A1" display="2. Competences Grade 1 -10" xr:uid="{33142893-3756-43FB-9D21-7CB4B9AFAA9A}"/>
    <hyperlink ref="B5" location="Knowledge!A1" display="3. Knowledge" xr:uid="{26154D50-8077-42D9-B1E2-FC321541A6BE}"/>
    <hyperlink ref="B6" location="Tasks!A1" display="4. Task" xr:uid="{21A26C91-85B4-422A-A8D0-2ADD2A372168}"/>
    <hyperlink ref="B7" location="Director!A1" display="5. Director" xr:uid="{8161A8A7-0250-41F4-BBA5-71DFB38A5498}"/>
    <hyperlink ref="B8" location="'Self-Assessment - Description'!A1" display="5. Self-Assessment (Description)" xr:uid="{767FB386-2722-423A-B045-3E18B3177941}"/>
    <hyperlink ref="B9" location="'Self-Assessment Tool'!A1" display="6. Self-Assessment Tool" xr:uid="{B99FBE52-B0A3-40FA-8A3D-0831C32C6EAD}"/>
    <hyperlink ref="B10" location="'Self-Assessment Tool - Manager'!A1" display="7. Self-Assessment Tool (Manager)" xr:uid="{30EBBCAE-A091-4CDE-9154-17062C20D3CA}"/>
    <hyperlink ref="B11" location="'Self-Assessment Tool Comments'!A1" display="8. Self-Assessment (Comments)" xr:uid="{CC4A2ECE-1C8A-4EAB-B7DB-6CB660C748AA}"/>
    <hyperlink ref="B12" location="'Learning and Development'!A1" display="9. Learning and Development " xr:uid="{B3165061-D66A-4203-BC78-B9FD8C19176C}"/>
    <hyperlink ref="B3" location="Introduction!A1" display="1. Introduction" xr:uid="{D533A600-2AD6-4C1D-B432-462DEBF523F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6C8B-4D12-4FB1-B0AB-99ECC1E45F93}">
  <sheetPr>
    <tabColor theme="5" tint="-0.249977111117893"/>
  </sheetPr>
  <dimension ref="A1:N9"/>
  <sheetViews>
    <sheetView topLeftCell="A7" zoomScale="55" zoomScaleNormal="55" workbookViewId="0">
      <selection activeCell="C11" sqref="C11"/>
    </sheetView>
  </sheetViews>
  <sheetFormatPr defaultColWidth="11" defaultRowHeight="15.75" x14ac:dyDescent="0.25"/>
  <cols>
    <col min="1" max="1" width="8.875" style="23" bestFit="1" customWidth="1"/>
    <col min="2" max="2" width="35.125" style="23" bestFit="1" customWidth="1"/>
    <col min="3" max="3" width="31.75" style="23" customWidth="1"/>
    <col min="4" max="4" width="41.375" style="23" customWidth="1"/>
    <col min="5" max="5" width="32.25" style="23" bestFit="1" customWidth="1"/>
    <col min="6" max="6" width="28.375" style="23" bestFit="1" customWidth="1"/>
    <col min="7" max="7" width="27.625" style="23" bestFit="1" customWidth="1"/>
    <col min="8" max="8" width="36.875" style="23" bestFit="1" customWidth="1"/>
    <col min="9" max="9" width="31.375" style="23" bestFit="1" customWidth="1"/>
    <col min="10" max="10" width="34.5" style="23" bestFit="1" customWidth="1"/>
    <col min="11" max="11" width="49.375" style="23" customWidth="1"/>
    <col min="12" max="12" width="39.75" style="23" customWidth="1"/>
    <col min="13" max="13" width="45.125" style="23" customWidth="1"/>
    <col min="14" max="14" width="27.625" style="23" customWidth="1"/>
    <col min="15" max="16384" width="11" style="23"/>
  </cols>
  <sheetData>
    <row r="1" spans="1:14" x14ac:dyDescent="0.25">
      <c r="A1" s="21"/>
      <c r="B1" s="22" t="s">
        <v>25</v>
      </c>
      <c r="C1" s="22" t="s">
        <v>27</v>
      </c>
      <c r="D1" s="22" t="s">
        <v>29</v>
      </c>
      <c r="E1" s="22" t="s">
        <v>31</v>
      </c>
      <c r="F1" s="22" t="s">
        <v>33</v>
      </c>
      <c r="G1" s="22" t="s">
        <v>34</v>
      </c>
      <c r="H1" s="22" t="s">
        <v>35</v>
      </c>
      <c r="I1" s="22" t="s">
        <v>37</v>
      </c>
      <c r="J1" s="22" t="s">
        <v>39</v>
      </c>
      <c r="K1" s="28" t="s">
        <v>205</v>
      </c>
      <c r="L1" s="16" t="s">
        <v>156</v>
      </c>
      <c r="M1" s="16" t="s">
        <v>206</v>
      </c>
      <c r="N1" s="16" t="s">
        <v>207</v>
      </c>
    </row>
    <row r="2" spans="1:14" ht="283.5" x14ac:dyDescent="0.25">
      <c r="A2" s="26" t="s">
        <v>118</v>
      </c>
      <c r="B2" s="17" t="s">
        <v>164</v>
      </c>
      <c r="C2" s="27" t="s">
        <v>26</v>
      </c>
      <c r="D2" s="17" t="s">
        <v>208</v>
      </c>
      <c r="E2" s="17" t="s">
        <v>168</v>
      </c>
      <c r="F2" s="17" t="s">
        <v>209</v>
      </c>
      <c r="G2" s="27" t="s">
        <v>26</v>
      </c>
      <c r="H2" s="17" t="s">
        <v>210</v>
      </c>
      <c r="I2" s="27" t="s">
        <v>26</v>
      </c>
      <c r="J2" s="27" t="s">
        <v>26</v>
      </c>
      <c r="K2" s="18" t="s">
        <v>211</v>
      </c>
      <c r="L2" s="19" t="s">
        <v>212</v>
      </c>
      <c r="M2" s="17" t="s">
        <v>170</v>
      </c>
      <c r="N2" s="20" t="s">
        <v>213</v>
      </c>
    </row>
    <row r="3" spans="1:14" s="24" customFormat="1" ht="218.65" customHeight="1" x14ac:dyDescent="0.25">
      <c r="A3" s="25" t="s">
        <v>53</v>
      </c>
      <c r="B3" s="17" t="s">
        <v>214</v>
      </c>
      <c r="C3" s="17" t="s">
        <v>55</v>
      </c>
      <c r="D3" s="17" t="s">
        <v>56</v>
      </c>
      <c r="E3" s="17" t="s">
        <v>57</v>
      </c>
      <c r="F3" s="17" t="s">
        <v>58</v>
      </c>
      <c r="G3" s="17" t="s">
        <v>59</v>
      </c>
      <c r="H3" s="17" t="s">
        <v>60</v>
      </c>
      <c r="I3" s="17" t="s">
        <v>215</v>
      </c>
      <c r="J3" s="17" t="s">
        <v>62</v>
      </c>
      <c r="K3" s="27" t="s">
        <v>216</v>
      </c>
      <c r="L3" s="27" t="s">
        <v>216</v>
      </c>
      <c r="M3" s="27" t="s">
        <v>216</v>
      </c>
      <c r="N3" s="27" t="s">
        <v>216</v>
      </c>
    </row>
    <row r="4" spans="1:14" s="24" customFormat="1" ht="220.5" x14ac:dyDescent="0.25">
      <c r="A4" s="25" t="s">
        <v>63</v>
      </c>
      <c r="B4" s="17" t="s">
        <v>217</v>
      </c>
      <c r="C4" s="17" t="s">
        <v>65</v>
      </c>
      <c r="D4" s="17" t="s">
        <v>218</v>
      </c>
      <c r="E4" s="17" t="s">
        <v>67</v>
      </c>
      <c r="F4" s="17" t="s">
        <v>68</v>
      </c>
      <c r="G4" s="17" t="s">
        <v>69</v>
      </c>
      <c r="H4" s="17" t="s">
        <v>60</v>
      </c>
      <c r="I4" s="17" t="s">
        <v>219</v>
      </c>
      <c r="J4" s="17" t="s">
        <v>71</v>
      </c>
      <c r="K4" s="27" t="s">
        <v>216</v>
      </c>
      <c r="L4" s="27" t="s">
        <v>216</v>
      </c>
      <c r="M4" s="27" t="s">
        <v>216</v>
      </c>
      <c r="N4" s="27" t="s">
        <v>216</v>
      </c>
    </row>
    <row r="5" spans="1:14" s="24" customFormat="1" ht="252" x14ac:dyDescent="0.25">
      <c r="A5" s="25" t="s">
        <v>72</v>
      </c>
      <c r="B5" s="17" t="s">
        <v>220</v>
      </c>
      <c r="C5" s="17" t="s">
        <v>74</v>
      </c>
      <c r="D5" s="17" t="s">
        <v>75</v>
      </c>
      <c r="E5" s="17" t="s">
        <v>76</v>
      </c>
      <c r="F5" s="17" t="s">
        <v>77</v>
      </c>
      <c r="G5" s="17" t="s">
        <v>78</v>
      </c>
      <c r="H5" s="17" t="s">
        <v>79</v>
      </c>
      <c r="I5" s="17" t="s">
        <v>80</v>
      </c>
      <c r="J5" s="17" t="s">
        <v>81</v>
      </c>
      <c r="K5" s="27" t="s">
        <v>216</v>
      </c>
      <c r="L5" s="27" t="s">
        <v>216</v>
      </c>
      <c r="M5" s="27" t="s">
        <v>216</v>
      </c>
      <c r="N5" s="27" t="s">
        <v>216</v>
      </c>
    </row>
    <row r="6" spans="1:14" s="24" customFormat="1" ht="299.25" x14ac:dyDescent="0.25">
      <c r="A6" s="25" t="s">
        <v>82</v>
      </c>
      <c r="B6" s="17" t="s">
        <v>83</v>
      </c>
      <c r="C6" s="17" t="s">
        <v>84</v>
      </c>
      <c r="D6" s="17" t="s">
        <v>85</v>
      </c>
      <c r="E6" s="17" t="s">
        <v>86</v>
      </c>
      <c r="F6" s="17" t="s">
        <v>77</v>
      </c>
      <c r="G6" s="17" t="s">
        <v>78</v>
      </c>
      <c r="H6" s="17" t="s">
        <v>87</v>
      </c>
      <c r="I6" s="17" t="s">
        <v>88</v>
      </c>
      <c r="J6" s="17" t="s">
        <v>89</v>
      </c>
      <c r="K6" s="27" t="s">
        <v>216</v>
      </c>
      <c r="L6" s="27" t="s">
        <v>216</v>
      </c>
      <c r="M6" s="27" t="s">
        <v>216</v>
      </c>
      <c r="N6" s="27" t="s">
        <v>216</v>
      </c>
    </row>
    <row r="7" spans="1:14" s="24" customFormat="1" ht="267.75" x14ac:dyDescent="0.25">
      <c r="A7" s="25" t="s">
        <v>90</v>
      </c>
      <c r="B7" s="17" t="s">
        <v>221</v>
      </c>
      <c r="C7" s="17" t="s">
        <v>92</v>
      </c>
      <c r="D7" s="17" t="s">
        <v>93</v>
      </c>
      <c r="E7" s="17" t="s">
        <v>94</v>
      </c>
      <c r="F7" s="17" t="s">
        <v>95</v>
      </c>
      <c r="G7" s="17" t="s">
        <v>96</v>
      </c>
      <c r="H7" s="17" t="s">
        <v>97</v>
      </c>
      <c r="I7" s="17" t="s">
        <v>222</v>
      </c>
      <c r="J7" s="17" t="s">
        <v>99</v>
      </c>
      <c r="K7" s="27" t="s">
        <v>216</v>
      </c>
      <c r="L7" s="27" t="s">
        <v>216</v>
      </c>
      <c r="M7" s="27" t="s">
        <v>216</v>
      </c>
      <c r="N7" s="27" t="s">
        <v>216</v>
      </c>
    </row>
    <row r="8" spans="1:14" s="24" customFormat="1" ht="267.75" x14ac:dyDescent="0.25">
      <c r="A8" s="25" t="s">
        <v>100</v>
      </c>
      <c r="B8" s="17" t="s">
        <v>101</v>
      </c>
      <c r="C8" s="17" t="s">
        <v>102</v>
      </c>
      <c r="D8" s="17" t="s">
        <v>103</v>
      </c>
      <c r="E8" s="17" t="s">
        <v>104</v>
      </c>
      <c r="F8" s="17" t="s">
        <v>105</v>
      </c>
      <c r="G8" s="17" t="s">
        <v>106</v>
      </c>
      <c r="H8" s="17" t="s">
        <v>97</v>
      </c>
      <c r="I8" s="17" t="s">
        <v>107</v>
      </c>
      <c r="J8" s="17" t="s">
        <v>108</v>
      </c>
      <c r="K8" s="27" t="s">
        <v>216</v>
      </c>
      <c r="L8" s="27" t="s">
        <v>216</v>
      </c>
      <c r="M8" s="27" t="s">
        <v>216</v>
      </c>
      <c r="N8" s="27" t="s">
        <v>216</v>
      </c>
    </row>
    <row r="9" spans="1:14" s="24" customFormat="1" ht="204.75" x14ac:dyDescent="0.25">
      <c r="A9" s="25" t="s">
        <v>109</v>
      </c>
      <c r="B9" s="17" t="s">
        <v>110</v>
      </c>
      <c r="C9" s="17" t="s">
        <v>111</v>
      </c>
      <c r="D9" s="17" t="s">
        <v>112</v>
      </c>
      <c r="E9" s="17" t="s">
        <v>113</v>
      </c>
      <c r="F9" s="17" t="s">
        <v>114</v>
      </c>
      <c r="G9" s="17" t="s">
        <v>115</v>
      </c>
      <c r="H9" s="17" t="s">
        <v>116</v>
      </c>
      <c r="I9" s="17" t="s">
        <v>107</v>
      </c>
      <c r="J9" s="17" t="s">
        <v>117</v>
      </c>
      <c r="K9" s="27" t="s">
        <v>216</v>
      </c>
      <c r="L9" s="27" t="s">
        <v>216</v>
      </c>
      <c r="M9" s="27" t="s">
        <v>216</v>
      </c>
      <c r="N9" s="27" t="s">
        <v>216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F3EC0-1E22-4D80-87C9-0864CAFC11BF}">
  <sheetPr>
    <tabColor theme="5" tint="-0.249977111117893"/>
  </sheetPr>
  <dimension ref="A1:N14"/>
  <sheetViews>
    <sheetView zoomScale="60" zoomScaleNormal="60" workbookViewId="0">
      <pane xSplit="1" ySplit="1" topLeftCell="B2" activePane="bottomRight" state="frozen"/>
      <selection pane="topRight" activeCell="B1" sqref="B1"/>
      <selection pane="bottomLeft" activeCell="A2" sqref="A2"/>
      <selection pane="bottomRight" activeCell="A2" sqref="A2"/>
    </sheetView>
  </sheetViews>
  <sheetFormatPr defaultColWidth="8.625" defaultRowHeight="15.75" x14ac:dyDescent="0.25"/>
  <cols>
    <col min="1" max="1" width="37.25" style="110" customWidth="1"/>
    <col min="2" max="2" width="17.375" style="32" customWidth="1"/>
    <col min="3" max="3" width="75" style="110" customWidth="1"/>
    <col min="4" max="4" width="27" style="32" bestFit="1" customWidth="1"/>
    <col min="5" max="5" width="28.25" style="32" bestFit="1" customWidth="1"/>
    <col min="6" max="7" width="8.625" style="32" customWidth="1"/>
    <col min="8" max="16384" width="8.625" style="32"/>
  </cols>
  <sheetData>
    <row r="1" spans="1:14" ht="20.25" x14ac:dyDescent="0.25">
      <c r="A1" s="103" t="s">
        <v>223</v>
      </c>
      <c r="B1" s="103" t="s">
        <v>224</v>
      </c>
      <c r="C1" s="103" t="s">
        <v>225</v>
      </c>
      <c r="D1" s="103" t="s">
        <v>226</v>
      </c>
      <c r="E1" s="103" t="s">
        <v>227</v>
      </c>
    </row>
    <row r="2" spans="1:14" ht="93" customHeight="1" x14ac:dyDescent="0.25">
      <c r="A2" s="73" t="s">
        <v>51</v>
      </c>
      <c r="B2" s="104" t="s">
        <v>109</v>
      </c>
      <c r="C2" s="105" t="str">
        <f>VLOOKUP(B2,Behaviour,2,FALSE)</f>
        <v>Adapts to change with positivity. Manages high volumes of transactional change effectively.</v>
      </c>
      <c r="D2" s="106"/>
      <c r="E2" s="106"/>
      <c r="G2" s="46"/>
      <c r="H2" s="46"/>
      <c r="I2" s="46"/>
      <c r="J2" s="46"/>
      <c r="K2" s="46"/>
      <c r="L2" s="46"/>
      <c r="M2" s="46"/>
      <c r="N2" s="46"/>
    </row>
    <row r="3" spans="1:14" ht="93" customHeight="1" x14ac:dyDescent="0.25">
      <c r="A3" s="73" t="s">
        <v>27</v>
      </c>
      <c r="B3" s="104" t="s">
        <v>109</v>
      </c>
      <c r="C3" s="105" t="str">
        <f>VLOOKUP(B3,Behaviour,3,FALSE)</f>
        <v xml:space="preserve">Encouraged to build effective relationships within their service using communication and collaboration. Escalates issues. </v>
      </c>
      <c r="D3" s="106"/>
      <c r="E3" s="106"/>
      <c r="G3" s="46"/>
      <c r="H3" s="46"/>
      <c r="I3" s="46"/>
      <c r="J3" s="46"/>
      <c r="K3" s="46"/>
      <c r="L3" s="46"/>
      <c r="M3" s="46"/>
      <c r="N3" s="46"/>
    </row>
    <row r="4" spans="1:14" ht="93" customHeight="1" x14ac:dyDescent="0.25">
      <c r="A4" s="73" t="s">
        <v>29</v>
      </c>
      <c r="B4" s="104" t="s">
        <v>109</v>
      </c>
      <c r="C4" s="105" t="str">
        <f>VLOOKUP(B4,Behaviour,4,FALSE)</f>
        <v>Provides data and metrics to support ethical, operational decisions.  Supports processes for developing an evidenced based approach for decision making in conjunction with the team. Escalates and seeks guidance where unclear.</v>
      </c>
      <c r="D4" s="106"/>
      <c r="E4" s="106"/>
      <c r="G4" s="33"/>
      <c r="H4" s="33"/>
      <c r="I4" s="33"/>
      <c r="J4" s="33"/>
      <c r="K4" s="33"/>
      <c r="L4" s="33"/>
      <c r="M4" s="33"/>
      <c r="N4" s="33"/>
    </row>
    <row r="5" spans="1:14" ht="93" customHeight="1" x14ac:dyDescent="0.25">
      <c r="A5" s="118" t="s">
        <v>52</v>
      </c>
      <c r="B5" s="104" t="s">
        <v>100</v>
      </c>
      <c r="C5" s="105" t="str">
        <f>VLOOKUP(B5,Behaviour,5,FALSE)</f>
        <v xml:space="preserve">Makes a contribution to the  departmental operations, beginning to engage with the external context. Supports line manager in meeting operational priorities. Works collaboratively across by identifying the interpendencies and making pertinent connections.  </v>
      </c>
      <c r="D5" s="106"/>
      <c r="E5" s="106"/>
      <c r="G5" s="114"/>
      <c r="H5" s="114"/>
      <c r="I5" s="114"/>
      <c r="J5" s="114"/>
    </row>
    <row r="6" spans="1:14" ht="93" customHeight="1" x14ac:dyDescent="0.25">
      <c r="A6" s="73" t="s">
        <v>33</v>
      </c>
      <c r="B6" s="104" t="s">
        <v>100</v>
      </c>
      <c r="C6" s="105" t="str">
        <f>VLOOKUP(B6,Behaviour,6,FALSE)</f>
        <v xml:space="preserve">Promotes and embeds an inclusive culture and all aspects of EDI within their team.  Adheres and supports team compliance with relevant national and sector legislation and regulation to meet the needs of the university. Identifies, raises problems and challenges behaviour that is non inclusive. </v>
      </c>
      <c r="D6" s="106"/>
      <c r="E6" s="106"/>
      <c r="G6" s="114"/>
      <c r="H6" s="114"/>
      <c r="I6" s="114"/>
      <c r="J6" s="114"/>
    </row>
    <row r="7" spans="1:14" ht="93" customHeight="1" x14ac:dyDescent="0.25">
      <c r="A7" s="73" t="s">
        <v>34</v>
      </c>
      <c r="B7" s="104" t="s">
        <v>100</v>
      </c>
      <c r="C7" s="105" t="str">
        <f>VLOOKUP(B7,Behaviour,7,FALSE)</f>
        <v xml:space="preserve">Promotes and embeds wellbeing and empathy with stakeholders, and as a member of the team. Understands the needs of the team balanced with individual circumstances. Sensitive and appropriate when working with other stakeholders. </v>
      </c>
      <c r="D7" s="106"/>
      <c r="E7" s="106"/>
      <c r="G7" s="114"/>
      <c r="H7" s="114"/>
      <c r="I7" s="114"/>
      <c r="J7" s="114"/>
    </row>
    <row r="8" spans="1:14" ht="93" customHeight="1" x14ac:dyDescent="0.25">
      <c r="A8" s="73" t="s">
        <v>35</v>
      </c>
      <c r="B8" s="104" t="s">
        <v>63</v>
      </c>
      <c r="C8" s="105" t="str">
        <f>VLOOKUP(B8,Behaviour,8,FALSE)</f>
        <v>Communicates with clarity, clear rationale and evidence. Negotiates and influences developments within the sector and university.  Provide effective business case both orally and in writing; Acts as an effective conduit for tailored communication for a variety of levels and different audiences. Listens and reflect carefully to all stakeholders needs and goals.  Manages challenging communication.</v>
      </c>
      <c r="D8" s="106"/>
      <c r="E8" s="106"/>
      <c r="G8" s="114"/>
      <c r="H8" s="114"/>
      <c r="I8" s="114"/>
      <c r="J8" s="114"/>
    </row>
    <row r="9" spans="1:14" ht="93" customHeight="1" x14ac:dyDescent="0.25">
      <c r="A9" s="73" t="s">
        <v>37</v>
      </c>
      <c r="B9" s="104" t="s">
        <v>63</v>
      </c>
      <c r="C9" s="105" t="str">
        <f>VLOOKUP(B9,Behaviour,9,FALSE)</f>
        <v xml:space="preserve">Initiates and influences new ideas to meet strategic objectives. Encourages the team towards a continous improvement culture and seeks to solve problems.  Utilises mistakes as learning opportunities.  Looks externally and internally to improve policy and practice to move the university forward. </v>
      </c>
      <c r="D9" s="106"/>
      <c r="E9" s="106"/>
      <c r="G9" s="114"/>
      <c r="H9" s="114"/>
      <c r="I9" s="114"/>
      <c r="J9" s="114"/>
    </row>
    <row r="10" spans="1:14" ht="93" customHeight="1" thickBot="1" x14ac:dyDescent="0.3">
      <c r="A10" s="84" t="s">
        <v>39</v>
      </c>
      <c r="B10" s="104" t="s">
        <v>100</v>
      </c>
      <c r="C10" s="105" t="str">
        <f>VLOOKUP(B10,Behaviour,10,FALSE)</f>
        <v xml:space="preserve">Works with some autonomy and contributes to the team effort demonstrating adaptability, resilience and operational prioritisation. Some discretion within parameters of their role.  </v>
      </c>
      <c r="D10" s="106"/>
      <c r="E10" s="106"/>
      <c r="G10" s="114"/>
      <c r="H10" s="114"/>
      <c r="I10" s="114"/>
      <c r="J10" s="114"/>
    </row>
    <row r="11" spans="1:14" x14ac:dyDescent="0.25">
      <c r="A11" s="107" t="s">
        <v>228</v>
      </c>
      <c r="B11" s="104" t="s">
        <v>109</v>
      </c>
      <c r="C11" s="105" t="str">
        <f>VLOOKUP(B11,Behaviour,11,FALSE)</f>
        <v>Director only</v>
      </c>
      <c r="D11" s="108"/>
      <c r="E11" s="108"/>
      <c r="G11" s="114"/>
      <c r="H11" s="114"/>
      <c r="I11" s="114"/>
      <c r="J11" s="114"/>
    </row>
    <row r="12" spans="1:14" ht="93" customHeight="1" x14ac:dyDescent="0.25">
      <c r="A12" s="109" t="s">
        <v>229</v>
      </c>
      <c r="B12" s="104" t="s">
        <v>118</v>
      </c>
      <c r="C12" s="105" t="str">
        <f>VLOOKUP(B12,Behaviour,12,FALSE)</f>
        <v>Demonstrates their own ethical/moral codes aligned with the university vaules. Understands need for individual support, confidentiality and is able to act independently to protect others.</v>
      </c>
      <c r="D12" s="108"/>
      <c r="E12" s="108"/>
      <c r="G12" s="114"/>
      <c r="H12" s="114"/>
      <c r="I12" s="114"/>
      <c r="J12" s="114"/>
    </row>
    <row r="13" spans="1:14" ht="93" customHeight="1" x14ac:dyDescent="0.25">
      <c r="A13" s="109" t="s">
        <v>230</v>
      </c>
      <c r="B13" s="104" t="s">
        <v>118</v>
      </c>
      <c r="C13" s="105" t="str">
        <f>VLOOKUP(B13,Behaviour,13,FALSE)</f>
        <v>Ultimately accountable for the quality of deliverables across their service, and its strategic/business impact. Performs highly complex work activities covering technical, financial, risk and quality aspects. Accountable for the implementation of policy and strategy. Drives changes needed to meet university strategy objectives.</v>
      </c>
      <c r="D13" s="108"/>
      <c r="E13" s="108"/>
      <c r="G13" s="114"/>
      <c r="H13" s="114"/>
      <c r="I13" s="114"/>
      <c r="J13" s="114"/>
    </row>
    <row r="14" spans="1:14" ht="93" customHeight="1" x14ac:dyDescent="0.25">
      <c r="A14" s="109" t="s">
        <v>231</v>
      </c>
      <c r="B14" s="104" t="s">
        <v>118</v>
      </c>
      <c r="C14" s="105" t="str">
        <f>VLOOKUP(B14,Behaviour,14,FALSE)</f>
        <v xml:space="preserve">Delivers objectives through nurturing talent and identifying the right people within the organisation to lead on right deliverables, with delegated responsibilty and support. Acts as a coach, mentor and sponsor. Manages to the expectations of their strategic leaders and board members i.e. governors </v>
      </c>
      <c r="D14" s="108"/>
      <c r="E14" s="108"/>
      <c r="G14" s="114"/>
      <c r="H14" s="114"/>
      <c r="I14" s="114"/>
      <c r="J14" s="114"/>
    </row>
  </sheetData>
  <phoneticPr fontId="12" type="noConversion"/>
  <dataValidations count="2">
    <dataValidation type="list" allowBlank="1" showInputMessage="1" showErrorMessage="1" sqref="B3:B14" xr:uid="{6BF44555-CBB6-4229-95BD-D3D22F6F9338}">
      <formula1>Level</formula1>
    </dataValidation>
    <dataValidation type="list" allowBlank="1" showInputMessage="1" showErrorMessage="1" sqref="B2" xr:uid="{99CC89DE-0BC0-4357-BC8C-9027E8FF896C}">
      <formula1>Grade</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321C-58E8-43F3-B758-55B6A11F8812}">
  <sheetPr>
    <tabColor rgb="FF8B3DCB"/>
  </sheetPr>
  <dimension ref="A1:N14"/>
  <sheetViews>
    <sheetView zoomScale="83" workbookViewId="0">
      <selection activeCell="K2" sqref="K2:N14"/>
    </sheetView>
  </sheetViews>
  <sheetFormatPr defaultColWidth="8.625" defaultRowHeight="15.75" x14ac:dyDescent="0.25"/>
  <cols>
    <col min="1" max="1" width="21.875" style="32" customWidth="1"/>
    <col min="2" max="2" width="37.125" style="32" customWidth="1"/>
    <col min="3" max="3" width="26.125" style="32" customWidth="1"/>
    <col min="4" max="16384" width="8.625" style="32"/>
  </cols>
  <sheetData>
    <row r="1" spans="1:14" ht="16.5" thickBot="1" x14ac:dyDescent="0.3">
      <c r="A1" s="111" t="s">
        <v>223</v>
      </c>
      <c r="B1" s="111" t="s">
        <v>232</v>
      </c>
      <c r="C1" s="111" t="s">
        <v>233</v>
      </c>
    </row>
    <row r="2" spans="1:14" ht="30.95" customHeight="1" x14ac:dyDescent="0.25">
      <c r="A2" s="112" t="s">
        <v>182</v>
      </c>
      <c r="B2" s="52" t="s">
        <v>234</v>
      </c>
      <c r="C2" s="116" t="s">
        <v>200</v>
      </c>
      <c r="E2" s="179" t="s">
        <v>235</v>
      </c>
      <c r="F2" s="180"/>
      <c r="G2" s="180"/>
      <c r="H2" s="180"/>
      <c r="I2" s="181"/>
      <c r="K2" s="179" t="s">
        <v>22</v>
      </c>
      <c r="L2" s="138"/>
      <c r="M2" s="138"/>
      <c r="N2" s="139"/>
    </row>
    <row r="3" spans="1:14" x14ac:dyDescent="0.25">
      <c r="A3" s="112" t="s">
        <v>183</v>
      </c>
      <c r="B3" s="51"/>
      <c r="C3" s="116" t="s">
        <v>200</v>
      </c>
      <c r="E3" s="182"/>
      <c r="F3" s="183"/>
      <c r="G3" s="183"/>
      <c r="H3" s="183"/>
      <c r="I3" s="184"/>
      <c r="K3" s="140"/>
      <c r="L3" s="141"/>
      <c r="M3" s="141"/>
      <c r="N3" s="142"/>
    </row>
    <row r="4" spans="1:14" x14ac:dyDescent="0.25">
      <c r="A4" s="112" t="s">
        <v>184</v>
      </c>
      <c r="B4" s="52" t="s">
        <v>236</v>
      </c>
      <c r="C4" s="116" t="s">
        <v>200</v>
      </c>
      <c r="E4" s="182"/>
      <c r="F4" s="183"/>
      <c r="G4" s="183"/>
      <c r="H4" s="183"/>
      <c r="I4" s="184"/>
      <c r="K4" s="140"/>
      <c r="L4" s="141"/>
      <c r="M4" s="141"/>
      <c r="N4" s="142"/>
    </row>
    <row r="5" spans="1:14" ht="28.5" x14ac:dyDescent="0.25">
      <c r="A5" s="119" t="s">
        <v>185</v>
      </c>
      <c r="B5" s="52" t="s">
        <v>237</v>
      </c>
      <c r="C5" s="116" t="s">
        <v>200</v>
      </c>
      <c r="E5" s="182"/>
      <c r="F5" s="183"/>
      <c r="G5" s="183"/>
      <c r="H5" s="183"/>
      <c r="I5" s="184"/>
      <c r="K5" s="140"/>
      <c r="L5" s="141"/>
      <c r="M5" s="141"/>
      <c r="N5" s="142"/>
    </row>
    <row r="6" spans="1:14" ht="47.25" x14ac:dyDescent="0.25">
      <c r="A6" s="112" t="s">
        <v>186</v>
      </c>
      <c r="B6" s="52" t="s">
        <v>238</v>
      </c>
      <c r="C6" s="116" t="s">
        <v>200</v>
      </c>
      <c r="E6" s="182"/>
      <c r="F6" s="183"/>
      <c r="G6" s="183"/>
      <c r="H6" s="183"/>
      <c r="I6" s="184"/>
      <c r="K6" s="140"/>
      <c r="L6" s="141"/>
      <c r="M6" s="141"/>
      <c r="N6" s="142"/>
    </row>
    <row r="7" spans="1:14" ht="31.5" x14ac:dyDescent="0.25">
      <c r="A7" s="112" t="s">
        <v>187</v>
      </c>
      <c r="B7" s="52" t="s">
        <v>239</v>
      </c>
      <c r="C7" s="116" t="s">
        <v>200</v>
      </c>
      <c r="E7" s="182"/>
      <c r="F7" s="183"/>
      <c r="G7" s="183"/>
      <c r="H7" s="183"/>
      <c r="I7" s="184"/>
      <c r="K7" s="140"/>
      <c r="L7" s="141"/>
      <c r="M7" s="141"/>
      <c r="N7" s="142"/>
    </row>
    <row r="8" spans="1:14" x14ac:dyDescent="0.25">
      <c r="A8" s="112" t="s">
        <v>188</v>
      </c>
      <c r="C8" s="116" t="s">
        <v>200</v>
      </c>
      <c r="E8" s="182"/>
      <c r="F8" s="183"/>
      <c r="G8" s="183"/>
      <c r="H8" s="183"/>
      <c r="I8" s="184"/>
      <c r="K8" s="140"/>
      <c r="L8" s="141"/>
      <c r="M8" s="141"/>
      <c r="N8" s="142"/>
    </row>
    <row r="9" spans="1:14" x14ac:dyDescent="0.25">
      <c r="A9" s="112" t="s">
        <v>189</v>
      </c>
      <c r="B9" s="51"/>
      <c r="C9" s="116" t="s">
        <v>200</v>
      </c>
      <c r="E9" s="182"/>
      <c r="F9" s="183"/>
      <c r="G9" s="183"/>
      <c r="H9" s="183"/>
      <c r="I9" s="184"/>
      <c r="K9" s="140"/>
      <c r="L9" s="141"/>
      <c r="M9" s="141"/>
      <c r="N9" s="142"/>
    </row>
    <row r="10" spans="1:14" x14ac:dyDescent="0.25">
      <c r="A10" s="112" t="s">
        <v>190</v>
      </c>
      <c r="B10" s="51"/>
      <c r="C10" s="116" t="s">
        <v>200</v>
      </c>
      <c r="E10" s="182"/>
      <c r="F10" s="183"/>
      <c r="G10" s="183"/>
      <c r="H10" s="183"/>
      <c r="I10" s="184"/>
      <c r="K10" s="140"/>
      <c r="L10" s="141"/>
      <c r="M10" s="141"/>
      <c r="N10" s="142"/>
    </row>
    <row r="11" spans="1:14" ht="47.25" x14ac:dyDescent="0.25">
      <c r="A11" s="113" t="s">
        <v>205</v>
      </c>
      <c r="B11" s="115" t="s">
        <v>240</v>
      </c>
      <c r="C11" s="108"/>
      <c r="E11" s="182"/>
      <c r="F11" s="183"/>
      <c r="G11" s="183"/>
      <c r="H11" s="183"/>
      <c r="I11" s="184"/>
      <c r="K11" s="140"/>
      <c r="L11" s="141"/>
      <c r="M11" s="141"/>
      <c r="N11" s="142"/>
    </row>
    <row r="12" spans="1:14" x14ac:dyDescent="0.25">
      <c r="A12" s="113" t="s">
        <v>241</v>
      </c>
      <c r="B12" s="108"/>
      <c r="C12" s="108"/>
      <c r="E12" s="182"/>
      <c r="F12" s="183"/>
      <c r="G12" s="183"/>
      <c r="H12" s="183"/>
      <c r="I12" s="184"/>
      <c r="K12" s="140"/>
      <c r="L12" s="141"/>
      <c r="M12" s="141"/>
      <c r="N12" s="142"/>
    </row>
    <row r="13" spans="1:14" x14ac:dyDescent="0.25">
      <c r="A13" s="113" t="s">
        <v>193</v>
      </c>
      <c r="B13" s="108"/>
      <c r="C13" s="108"/>
      <c r="E13" s="182"/>
      <c r="F13" s="183"/>
      <c r="G13" s="183"/>
      <c r="H13" s="183"/>
      <c r="I13" s="184"/>
      <c r="K13" s="140"/>
      <c r="L13" s="141"/>
      <c r="M13" s="141"/>
      <c r="N13" s="142"/>
    </row>
    <row r="14" spans="1:14" ht="48" thickBot="1" x14ac:dyDescent="0.3">
      <c r="A14" s="113" t="s">
        <v>242</v>
      </c>
      <c r="B14" s="52" t="s">
        <v>243</v>
      </c>
      <c r="C14" s="108"/>
      <c r="E14" s="185"/>
      <c r="F14" s="186"/>
      <c r="G14" s="186"/>
      <c r="H14" s="186"/>
      <c r="I14" s="187"/>
      <c r="K14" s="143"/>
      <c r="L14" s="144"/>
      <c r="M14" s="144"/>
      <c r="N14" s="145"/>
    </row>
  </sheetData>
  <mergeCells count="2">
    <mergeCell ref="E2:I14"/>
    <mergeCell ref="K2:N14"/>
  </mergeCells>
  <hyperlinks>
    <hyperlink ref="C2" r:id="rId1" xr:uid="{FCE3A0B1-AA0F-419B-9BE6-9DE1CF33A8B0}"/>
    <hyperlink ref="C3:C10" r:id="rId2" display="Click Here" xr:uid="{E2AE0859-538E-44A4-A690-41BAC8136B3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1422-3018-4F12-AFBB-8A1B13DA67D3}">
  <dimension ref="A1:B16"/>
  <sheetViews>
    <sheetView zoomScale="40" zoomScaleNormal="40" workbookViewId="0">
      <selection activeCell="A13" sqref="A13"/>
    </sheetView>
  </sheetViews>
  <sheetFormatPr defaultRowHeight="15.75" x14ac:dyDescent="0.25"/>
  <cols>
    <col min="1" max="1" width="66.875" style="2" customWidth="1"/>
    <col min="2" max="2" width="113.125" style="1" customWidth="1"/>
  </cols>
  <sheetData>
    <row r="1" spans="1:2" ht="38.25" thickBot="1" x14ac:dyDescent="0.3">
      <c r="A1" s="15" t="s">
        <v>23</v>
      </c>
      <c r="B1" s="14" t="s">
        <v>24</v>
      </c>
    </row>
    <row r="2" spans="1:2" ht="18.75" x14ac:dyDescent="0.25">
      <c r="A2" s="3" t="s">
        <v>25</v>
      </c>
      <c r="B2" s="4" t="s">
        <v>26</v>
      </c>
    </row>
    <row r="3" spans="1:2" ht="93.75" x14ac:dyDescent="0.25">
      <c r="A3" s="5" t="s">
        <v>27</v>
      </c>
      <c r="B3" s="6" t="s">
        <v>28</v>
      </c>
    </row>
    <row r="4" spans="1:2" ht="75" x14ac:dyDescent="0.25">
      <c r="A4" s="5" t="s">
        <v>29</v>
      </c>
      <c r="B4" s="6" t="s">
        <v>30</v>
      </c>
    </row>
    <row r="5" spans="1:2" ht="75" x14ac:dyDescent="0.25">
      <c r="A5" s="5" t="s">
        <v>31</v>
      </c>
      <c r="B5" s="6" t="s">
        <v>32</v>
      </c>
    </row>
    <row r="6" spans="1:2" ht="18.75" x14ac:dyDescent="0.25">
      <c r="A6" s="5" t="s">
        <v>33</v>
      </c>
      <c r="B6" s="6" t="s">
        <v>26</v>
      </c>
    </row>
    <row r="7" spans="1:2" ht="18.75" x14ac:dyDescent="0.25">
      <c r="A7" s="5" t="s">
        <v>34</v>
      </c>
      <c r="B7" s="6" t="s">
        <v>26</v>
      </c>
    </row>
    <row r="8" spans="1:2" ht="93.75" x14ac:dyDescent="0.25">
      <c r="A8" s="5" t="s">
        <v>35</v>
      </c>
      <c r="B8" s="6" t="s">
        <v>36</v>
      </c>
    </row>
    <row r="9" spans="1:2" ht="93.75" x14ac:dyDescent="0.25">
      <c r="A9" s="5" t="s">
        <v>37</v>
      </c>
      <c r="B9" s="6" t="s">
        <v>38</v>
      </c>
    </row>
    <row r="10" spans="1:2" ht="75.75" thickBot="1" x14ac:dyDescent="0.3">
      <c r="A10" s="7" t="s">
        <v>39</v>
      </c>
      <c r="B10" s="8" t="s">
        <v>40</v>
      </c>
    </row>
    <row r="11" spans="1:2" ht="112.5" x14ac:dyDescent="0.25">
      <c r="A11" s="9" t="s">
        <v>41</v>
      </c>
      <c r="B11" s="4" t="s">
        <v>42</v>
      </c>
    </row>
    <row r="12" spans="1:2" ht="94.5" thickBot="1" x14ac:dyDescent="0.3">
      <c r="A12" s="10" t="s">
        <v>43</v>
      </c>
      <c r="B12" s="8" t="s">
        <v>44</v>
      </c>
    </row>
    <row r="13" spans="1:2" ht="93.75" x14ac:dyDescent="0.25">
      <c r="A13" s="11" t="s">
        <v>45</v>
      </c>
      <c r="B13" s="4" t="s">
        <v>46</v>
      </c>
    </row>
    <row r="14" spans="1:2" ht="18.75" x14ac:dyDescent="0.25">
      <c r="A14" s="12" t="s">
        <v>47</v>
      </c>
      <c r="B14" s="6" t="s">
        <v>26</v>
      </c>
    </row>
    <row r="15" spans="1:2" ht="18.75" x14ac:dyDescent="0.25">
      <c r="A15" s="12" t="s">
        <v>48</v>
      </c>
      <c r="B15" s="6" t="s">
        <v>26</v>
      </c>
    </row>
    <row r="16" spans="1:2" ht="75.75" thickBot="1" x14ac:dyDescent="0.3">
      <c r="A16" s="13" t="s">
        <v>49</v>
      </c>
      <c r="B16" s="8"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M8"/>
  <sheetViews>
    <sheetView zoomScale="70" zoomScaleNormal="70" workbookViewId="0">
      <pane xSplit="1" ySplit="1" topLeftCell="B2" activePane="bottomRight" state="frozen"/>
      <selection pane="topRight" activeCell="B1" sqref="B1"/>
      <selection pane="bottomLeft" activeCell="A2" sqref="A2"/>
      <selection pane="bottomRight" activeCell="A2" sqref="A2"/>
    </sheetView>
  </sheetViews>
  <sheetFormatPr defaultColWidth="11" defaultRowHeight="15.75" x14ac:dyDescent="0.25"/>
  <cols>
    <col min="1" max="1" width="9.75" style="49" customWidth="1"/>
    <col min="2" max="2" width="38.125" style="49" customWidth="1"/>
    <col min="3" max="3" width="31.75" style="49" customWidth="1"/>
    <col min="4" max="4" width="41.375" style="49" customWidth="1"/>
    <col min="5" max="5" width="43.125" style="49" customWidth="1"/>
    <col min="6" max="6" width="35.375" style="49" customWidth="1"/>
    <col min="7" max="7" width="29.625" style="49" bestFit="1" customWidth="1"/>
    <col min="8" max="8" width="39.625" style="49" bestFit="1" customWidth="1"/>
    <col min="9" max="9" width="31.375" style="49" customWidth="1"/>
    <col min="10" max="10" width="34.5" style="49" bestFit="1" customWidth="1"/>
    <col min="11" max="11" width="11" style="49"/>
    <col min="12" max="12" width="10.875" style="49" bestFit="1" customWidth="1"/>
    <col min="13" max="13" width="11" style="49" customWidth="1"/>
    <col min="14" max="16384" width="11" style="49"/>
  </cols>
  <sheetData>
    <row r="1" spans="1:13" x14ac:dyDescent="0.25">
      <c r="A1" s="47"/>
      <c r="B1" s="117" t="s">
        <v>51</v>
      </c>
      <c r="C1" s="48" t="s">
        <v>27</v>
      </c>
      <c r="D1" s="48" t="s">
        <v>29</v>
      </c>
      <c r="E1" s="117" t="s">
        <v>52</v>
      </c>
      <c r="F1" s="48" t="s">
        <v>33</v>
      </c>
      <c r="G1" s="48" t="s">
        <v>34</v>
      </c>
      <c r="H1" s="48" t="s">
        <v>35</v>
      </c>
      <c r="I1" s="48" t="s">
        <v>37</v>
      </c>
      <c r="J1" s="48" t="s">
        <v>39</v>
      </c>
      <c r="L1" s="50"/>
      <c r="M1" s="50"/>
    </row>
    <row r="2" spans="1:13" s="50" customFormat="1" ht="218.65" customHeight="1" x14ac:dyDescent="0.25">
      <c r="A2" s="51" t="s">
        <v>53</v>
      </c>
      <c r="B2" s="52" t="s">
        <v>54</v>
      </c>
      <c r="C2" s="52" t="s">
        <v>55</v>
      </c>
      <c r="D2" s="52" t="s">
        <v>56</v>
      </c>
      <c r="E2" s="52" t="s">
        <v>57</v>
      </c>
      <c r="F2" s="52" t="s">
        <v>58</v>
      </c>
      <c r="G2" s="52" t="s">
        <v>59</v>
      </c>
      <c r="H2" s="52" t="s">
        <v>60</v>
      </c>
      <c r="I2" s="52" t="s">
        <v>61</v>
      </c>
      <c r="J2" s="52" t="s">
        <v>62</v>
      </c>
    </row>
    <row r="3" spans="1:13" s="50" customFormat="1" ht="204.75" x14ac:dyDescent="0.25">
      <c r="A3" s="51" t="s">
        <v>63</v>
      </c>
      <c r="B3" s="52" t="s">
        <v>64</v>
      </c>
      <c r="C3" s="52" t="s">
        <v>65</v>
      </c>
      <c r="D3" s="52" t="s">
        <v>66</v>
      </c>
      <c r="E3" s="52" t="s">
        <v>67</v>
      </c>
      <c r="F3" s="52" t="s">
        <v>68</v>
      </c>
      <c r="G3" s="52" t="s">
        <v>69</v>
      </c>
      <c r="H3" s="52" t="s">
        <v>60</v>
      </c>
      <c r="I3" s="52" t="s">
        <v>70</v>
      </c>
      <c r="J3" s="52" t="s">
        <v>71</v>
      </c>
    </row>
    <row r="4" spans="1:13" s="50" customFormat="1" ht="204.75" x14ac:dyDescent="0.25">
      <c r="A4" s="51" t="s">
        <v>72</v>
      </c>
      <c r="B4" s="52" t="s">
        <v>73</v>
      </c>
      <c r="C4" s="52" t="s">
        <v>74</v>
      </c>
      <c r="D4" s="52" t="s">
        <v>75</v>
      </c>
      <c r="E4" s="52" t="s">
        <v>76</v>
      </c>
      <c r="F4" s="52" t="s">
        <v>77</v>
      </c>
      <c r="G4" s="52" t="s">
        <v>78</v>
      </c>
      <c r="H4" s="52" t="s">
        <v>79</v>
      </c>
      <c r="I4" s="52" t="s">
        <v>80</v>
      </c>
      <c r="J4" s="52" t="s">
        <v>81</v>
      </c>
    </row>
    <row r="5" spans="1:13" s="50" customFormat="1" ht="267.75" x14ac:dyDescent="0.25">
      <c r="A5" s="51" t="s">
        <v>82</v>
      </c>
      <c r="B5" s="52" t="s">
        <v>83</v>
      </c>
      <c r="C5" s="52" t="s">
        <v>84</v>
      </c>
      <c r="D5" s="52" t="s">
        <v>85</v>
      </c>
      <c r="E5" s="52" t="s">
        <v>86</v>
      </c>
      <c r="F5" s="52" t="s">
        <v>77</v>
      </c>
      <c r="G5" s="52" t="s">
        <v>78</v>
      </c>
      <c r="H5" s="52" t="s">
        <v>87</v>
      </c>
      <c r="I5" s="52" t="s">
        <v>88</v>
      </c>
      <c r="J5" s="52" t="s">
        <v>89</v>
      </c>
    </row>
    <row r="6" spans="1:13" s="50" customFormat="1" ht="204.75" x14ac:dyDescent="0.25">
      <c r="A6" s="51" t="s">
        <v>90</v>
      </c>
      <c r="B6" s="52" t="s">
        <v>91</v>
      </c>
      <c r="C6" s="52" t="s">
        <v>92</v>
      </c>
      <c r="D6" s="52" t="s">
        <v>93</v>
      </c>
      <c r="E6" s="52" t="s">
        <v>94</v>
      </c>
      <c r="F6" s="52" t="s">
        <v>95</v>
      </c>
      <c r="G6" s="52" t="s">
        <v>96</v>
      </c>
      <c r="H6" s="52" t="s">
        <v>97</v>
      </c>
      <c r="I6" s="52" t="s">
        <v>98</v>
      </c>
      <c r="J6" s="52" t="s">
        <v>99</v>
      </c>
    </row>
    <row r="7" spans="1:13" s="50" customFormat="1" ht="204.75" x14ac:dyDescent="0.25">
      <c r="A7" s="51" t="s">
        <v>100</v>
      </c>
      <c r="B7" s="52" t="s">
        <v>101</v>
      </c>
      <c r="C7" s="52" t="s">
        <v>102</v>
      </c>
      <c r="D7" s="52" t="s">
        <v>103</v>
      </c>
      <c r="E7" s="52" t="s">
        <v>104</v>
      </c>
      <c r="F7" s="52" t="s">
        <v>105</v>
      </c>
      <c r="G7" s="52" t="s">
        <v>106</v>
      </c>
      <c r="H7" s="52" t="s">
        <v>97</v>
      </c>
      <c r="I7" s="52" t="s">
        <v>107</v>
      </c>
      <c r="J7" s="52" t="s">
        <v>108</v>
      </c>
    </row>
    <row r="8" spans="1:13" s="50" customFormat="1" ht="173.25" x14ac:dyDescent="0.25">
      <c r="A8" s="51" t="s">
        <v>109</v>
      </c>
      <c r="B8" s="52" t="s">
        <v>110</v>
      </c>
      <c r="C8" s="52" t="s">
        <v>111</v>
      </c>
      <c r="D8" s="52" t="s">
        <v>112</v>
      </c>
      <c r="E8" s="52" t="s">
        <v>113</v>
      </c>
      <c r="F8" s="52" t="s">
        <v>114</v>
      </c>
      <c r="G8" s="52" t="s">
        <v>115</v>
      </c>
      <c r="H8" s="52" t="s">
        <v>116</v>
      </c>
      <c r="I8" s="52" t="s">
        <v>107</v>
      </c>
      <c r="J8" s="52" t="s">
        <v>117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C9"/>
  <sheetViews>
    <sheetView zoomScaleNormal="100" workbookViewId="0">
      <pane xSplit="1" ySplit="1" topLeftCell="B2" activePane="bottomRight" state="frozen"/>
      <selection pane="topRight" activeCell="B1" sqref="B1"/>
      <selection pane="bottomLeft" activeCell="A2" sqref="A2"/>
      <selection pane="bottomRight" activeCell="D2" sqref="D2"/>
    </sheetView>
  </sheetViews>
  <sheetFormatPr defaultColWidth="38.75" defaultRowHeight="14.25" x14ac:dyDescent="0.2"/>
  <cols>
    <col min="1" max="1" width="8.125" style="58" bestFit="1" customWidth="1"/>
    <col min="2" max="16384" width="38.75" style="29"/>
  </cols>
  <sheetData>
    <row r="1" spans="1:3" s="55" customFormat="1" x14ac:dyDescent="0.2">
      <c r="A1" s="53"/>
      <c r="B1" s="54" t="s">
        <v>41</v>
      </c>
      <c r="C1" s="54" t="s">
        <v>43</v>
      </c>
    </row>
    <row r="2" spans="1:3" s="55" customFormat="1" ht="186" customHeight="1" x14ac:dyDescent="0.2">
      <c r="A2" s="53" t="s">
        <v>118</v>
      </c>
      <c r="B2" s="56" t="s">
        <v>119</v>
      </c>
      <c r="C2" s="56" t="s">
        <v>120</v>
      </c>
    </row>
    <row r="3" spans="1:3" ht="126" customHeight="1" x14ac:dyDescent="0.2">
      <c r="A3" s="57" t="s">
        <v>53</v>
      </c>
      <c r="B3" s="56" t="s">
        <v>121</v>
      </c>
      <c r="C3" s="56" t="s">
        <v>122</v>
      </c>
    </row>
    <row r="4" spans="1:3" ht="99.75" x14ac:dyDescent="0.2">
      <c r="A4" s="57" t="s">
        <v>63</v>
      </c>
      <c r="B4" s="56" t="s">
        <v>123</v>
      </c>
      <c r="C4" s="56" t="s">
        <v>124</v>
      </c>
    </row>
    <row r="5" spans="1:3" ht="114" x14ac:dyDescent="0.2">
      <c r="A5" s="57" t="s">
        <v>72</v>
      </c>
      <c r="B5" s="56" t="s">
        <v>125</v>
      </c>
      <c r="C5" s="56" t="s">
        <v>126</v>
      </c>
    </row>
    <row r="6" spans="1:3" ht="114" x14ac:dyDescent="0.2">
      <c r="A6" s="57" t="s">
        <v>82</v>
      </c>
      <c r="B6" s="56" t="s">
        <v>127</v>
      </c>
      <c r="C6" s="56" t="s">
        <v>126</v>
      </c>
    </row>
    <row r="7" spans="1:3" ht="114" x14ac:dyDescent="0.2">
      <c r="A7" s="57" t="s">
        <v>90</v>
      </c>
      <c r="B7" s="56" t="s">
        <v>128</v>
      </c>
      <c r="C7" s="56" t="s">
        <v>129</v>
      </c>
    </row>
    <row r="8" spans="1:3" ht="114" x14ac:dyDescent="0.2">
      <c r="A8" s="57" t="s">
        <v>100</v>
      </c>
      <c r="B8" s="56" t="s">
        <v>130</v>
      </c>
      <c r="C8" s="56" t="s">
        <v>131</v>
      </c>
    </row>
    <row r="9" spans="1:3" ht="85.5" x14ac:dyDescent="0.2">
      <c r="A9" s="57" t="s">
        <v>109</v>
      </c>
      <c r="B9" s="56" t="s">
        <v>132</v>
      </c>
      <c r="C9" s="56" t="s">
        <v>133</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E9"/>
  <sheetViews>
    <sheetView zoomScale="80" zoomScaleNormal="80" workbookViewId="0">
      <pane xSplit="1" ySplit="1" topLeftCell="D3" activePane="bottomRight" state="frozen"/>
      <selection pane="topRight" activeCell="B1" sqref="B1"/>
      <selection pane="bottomLeft" activeCell="A2" sqref="A2"/>
      <selection pane="bottomRight" activeCell="D3" sqref="D3"/>
    </sheetView>
  </sheetViews>
  <sheetFormatPr defaultColWidth="9" defaultRowHeight="14.25" x14ac:dyDescent="0.2"/>
  <cols>
    <col min="1" max="1" width="11.125" style="64" customWidth="1"/>
    <col min="2" max="2" width="37.75" style="43" bestFit="1" customWidth="1"/>
    <col min="3" max="3" width="50.875" style="43" customWidth="1"/>
    <col min="4" max="4" width="51.375" style="43" customWidth="1"/>
    <col min="5" max="5" width="51.625" style="61" customWidth="1"/>
    <col min="6" max="16384" width="9" style="61"/>
  </cols>
  <sheetData>
    <row r="1" spans="1:5" x14ac:dyDescent="0.2">
      <c r="A1" s="59"/>
      <c r="B1" s="60" t="s">
        <v>45</v>
      </c>
      <c r="C1" s="60" t="s">
        <v>47</v>
      </c>
      <c r="D1" s="60" t="s">
        <v>48</v>
      </c>
      <c r="E1" s="60" t="s">
        <v>49</v>
      </c>
    </row>
    <row r="2" spans="1:5" ht="228" x14ac:dyDescent="0.2">
      <c r="A2" s="57" t="s">
        <v>53</v>
      </c>
      <c r="B2" s="56" t="s">
        <v>134</v>
      </c>
      <c r="C2" s="62" t="s">
        <v>135</v>
      </c>
      <c r="D2" s="56" t="s">
        <v>136</v>
      </c>
      <c r="E2" s="146" t="s">
        <v>137</v>
      </c>
    </row>
    <row r="3" spans="1:5" ht="256.5" x14ac:dyDescent="0.2">
      <c r="A3" s="57" t="s">
        <v>63</v>
      </c>
      <c r="B3" s="56" t="s">
        <v>134</v>
      </c>
      <c r="C3" s="62" t="s">
        <v>138</v>
      </c>
      <c r="D3" s="56" t="s">
        <v>139</v>
      </c>
      <c r="E3" s="147"/>
    </row>
    <row r="4" spans="1:5" ht="199.5" x14ac:dyDescent="0.2">
      <c r="A4" s="57" t="s">
        <v>72</v>
      </c>
      <c r="B4" s="56" t="s">
        <v>140</v>
      </c>
      <c r="C4" s="62" t="s">
        <v>141</v>
      </c>
      <c r="D4" s="56" t="s">
        <v>142</v>
      </c>
      <c r="E4" s="147"/>
    </row>
    <row r="5" spans="1:5" ht="126" customHeight="1" x14ac:dyDescent="0.2">
      <c r="A5" s="57" t="s">
        <v>82</v>
      </c>
      <c r="B5" s="56" t="s">
        <v>143</v>
      </c>
      <c r="C5" s="62" t="s">
        <v>144</v>
      </c>
      <c r="D5" s="62" t="s">
        <v>145</v>
      </c>
      <c r="E5" s="147"/>
    </row>
    <row r="6" spans="1:5" ht="126" customHeight="1" x14ac:dyDescent="0.2">
      <c r="A6" s="57" t="s">
        <v>90</v>
      </c>
      <c r="B6" s="56" t="s">
        <v>146</v>
      </c>
      <c r="C6" s="63" t="s">
        <v>147</v>
      </c>
      <c r="D6" s="62" t="s">
        <v>148</v>
      </c>
      <c r="E6" s="147"/>
    </row>
    <row r="7" spans="1:5" ht="114" x14ac:dyDescent="0.2">
      <c r="A7" s="57" t="s">
        <v>100</v>
      </c>
      <c r="B7" s="56" t="s">
        <v>149</v>
      </c>
      <c r="C7" s="62" t="s">
        <v>150</v>
      </c>
      <c r="D7" s="56" t="s">
        <v>151</v>
      </c>
      <c r="E7" s="147"/>
    </row>
    <row r="8" spans="1:5" ht="126" customHeight="1" x14ac:dyDescent="0.2">
      <c r="A8" s="57" t="s">
        <v>109</v>
      </c>
      <c r="B8" s="56" t="s">
        <v>152</v>
      </c>
      <c r="C8" s="62" t="s">
        <v>153</v>
      </c>
      <c r="D8" s="56" t="s">
        <v>154</v>
      </c>
      <c r="E8" s="148"/>
    </row>
    <row r="9" spans="1:5" x14ac:dyDescent="0.2">
      <c r="E9" s="43"/>
    </row>
  </sheetData>
  <mergeCells count="1">
    <mergeCell ref="E2:E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J4"/>
  <sheetViews>
    <sheetView zoomScale="70" zoomScaleNormal="70" workbookViewId="0">
      <pane xSplit="1" ySplit="1" topLeftCell="E2" activePane="bottomRight" state="frozen"/>
      <selection pane="topRight" activeCell="B1" sqref="B1"/>
      <selection pane="bottomLeft" activeCell="A2" sqref="A2"/>
      <selection pane="bottomRight" activeCell="G1" sqref="G1"/>
    </sheetView>
  </sheetViews>
  <sheetFormatPr defaultColWidth="8.625" defaultRowHeight="15.75" x14ac:dyDescent="0.25"/>
  <cols>
    <col min="1" max="1" width="22.625" style="32" bestFit="1" customWidth="1"/>
    <col min="2" max="2" width="38.25" style="32" bestFit="1" customWidth="1"/>
    <col min="3" max="3" width="50.125" style="32" bestFit="1" customWidth="1"/>
    <col min="4" max="4" width="31.125" style="32" bestFit="1" customWidth="1"/>
    <col min="5" max="5" width="31.25" style="32" bestFit="1" customWidth="1"/>
    <col min="6" max="6" width="39.25" style="32" bestFit="1" customWidth="1"/>
    <col min="7" max="7" width="31.5" style="32" bestFit="1" customWidth="1"/>
    <col min="8" max="8" width="30.875" style="32" bestFit="1" customWidth="1"/>
    <col min="9" max="9" width="31.375" style="32" bestFit="1" customWidth="1"/>
    <col min="10" max="10" width="35.375" style="32" bestFit="1" customWidth="1"/>
    <col min="11" max="16384" width="8.625" style="32"/>
  </cols>
  <sheetData>
    <row r="1" spans="1:10" s="65" customFormat="1" ht="32.25" thickBot="1" x14ac:dyDescent="0.3">
      <c r="A1" s="120"/>
      <c r="B1" s="121" t="s">
        <v>51</v>
      </c>
      <c r="C1" s="121" t="s">
        <v>155</v>
      </c>
      <c r="D1" s="121" t="s">
        <v>156</v>
      </c>
      <c r="E1" s="121" t="s">
        <v>157</v>
      </c>
      <c r="F1" s="121" t="s">
        <v>158</v>
      </c>
      <c r="G1" s="121" t="s">
        <v>159</v>
      </c>
      <c r="H1" s="121" t="s">
        <v>160</v>
      </c>
      <c r="I1" s="122" t="s">
        <v>161</v>
      </c>
      <c r="J1" s="121" t="s">
        <v>162</v>
      </c>
    </row>
    <row r="2" spans="1:10" ht="284.25" thickBot="1" x14ac:dyDescent="0.3">
      <c r="A2" s="123" t="s">
        <v>163</v>
      </c>
      <c r="B2" s="124" t="s">
        <v>164</v>
      </c>
      <c r="C2" s="125" t="s">
        <v>165</v>
      </c>
      <c r="D2" s="126" t="s">
        <v>166</v>
      </c>
      <c r="E2" s="124" t="s">
        <v>167</v>
      </c>
      <c r="F2" s="124" t="s">
        <v>168</v>
      </c>
      <c r="G2" s="124" t="s">
        <v>169</v>
      </c>
      <c r="H2" s="124" t="s">
        <v>170</v>
      </c>
      <c r="I2" s="127" t="s">
        <v>171</v>
      </c>
      <c r="J2" s="128" t="s">
        <v>172</v>
      </c>
    </row>
    <row r="3" spans="1:10" x14ac:dyDescent="0.25">
      <c r="B3" s="66"/>
      <c r="C3" s="66"/>
      <c r="D3" s="66"/>
      <c r="E3" s="66"/>
      <c r="F3" s="66"/>
      <c r="G3" s="67"/>
      <c r="H3" s="66"/>
      <c r="I3" s="66"/>
      <c r="J3" s="66"/>
    </row>
    <row r="4" spans="1:10" x14ac:dyDescent="0.25">
      <c r="B4" s="67"/>
      <c r="C4" s="68"/>
      <c r="D4" s="67"/>
      <c r="E4" s="68"/>
      <c r="F4" s="68"/>
      <c r="G4" s="67"/>
      <c r="H4" s="67"/>
      <c r="I4" s="68"/>
      <c r="J4" s="6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U14"/>
  <sheetViews>
    <sheetView zoomScale="80" zoomScaleNormal="80" workbookViewId="0">
      <selection activeCell="B3" sqref="B3"/>
    </sheetView>
  </sheetViews>
  <sheetFormatPr defaultColWidth="11.125" defaultRowHeight="14.25" x14ac:dyDescent="0.2"/>
  <cols>
    <col min="1" max="1" width="35.875" style="69" bestFit="1" customWidth="1"/>
    <col min="2" max="2" width="49" style="69" customWidth="1"/>
    <col min="3" max="3" width="11.125" style="69"/>
    <col min="4" max="4" width="31.75" style="69" customWidth="1"/>
    <col min="5" max="5" width="49" style="69" customWidth="1"/>
    <col min="6" max="6" width="11.125" style="69"/>
    <col min="7" max="7" width="31.75" style="69" customWidth="1"/>
    <col min="8" max="8" width="53.75" style="69" customWidth="1"/>
    <col min="9" max="16384" width="11.125" style="69"/>
  </cols>
  <sheetData>
    <row r="1" spans="1:21" ht="15" thickBot="1" x14ac:dyDescent="0.25"/>
    <row r="2" spans="1:21" ht="15" thickBot="1" x14ac:dyDescent="0.25">
      <c r="B2" s="70" t="s">
        <v>173</v>
      </c>
    </row>
    <row r="3" spans="1:21" ht="15" thickBot="1" x14ac:dyDescent="0.25">
      <c r="A3" s="71" t="s">
        <v>174</v>
      </c>
      <c r="B3" s="72" t="s">
        <v>82</v>
      </c>
    </row>
    <row r="4" spans="1:21" ht="15" thickBot="1" x14ac:dyDescent="0.25">
      <c r="E4" s="29"/>
      <c r="H4" s="29"/>
    </row>
    <row r="5" spans="1:21" ht="15" thickBot="1" x14ac:dyDescent="0.25">
      <c r="A5" s="149" t="s">
        <v>175</v>
      </c>
      <c r="B5" s="150"/>
      <c r="D5" s="151" t="s">
        <v>176</v>
      </c>
      <c r="E5" s="152"/>
      <c r="G5" s="153" t="s">
        <v>177</v>
      </c>
      <c r="H5" s="154"/>
    </row>
    <row r="6" spans="1:21" ht="71.25" x14ac:dyDescent="0.2">
      <c r="A6" s="73" t="s">
        <v>51</v>
      </c>
      <c r="B6" s="74" t="str">
        <f>VLOOKUP($B$3,Competences,2,FALSE)</f>
        <v xml:space="preserve">Ability to manage conflicting pressures. Supports others to understand organisational priorities and helps manage frustrations and ambiguity for themselves and others. </v>
      </c>
      <c r="D6" s="75" t="s">
        <v>41</v>
      </c>
      <c r="E6" s="76" t="str">
        <f>VLOOKUP($B$3,Knowledge,2,FALSE)</f>
        <v xml:space="preserve">Solid knowledge of function. Subject matter specialism or/and sector experience. </v>
      </c>
      <c r="G6" s="77" t="s">
        <v>45</v>
      </c>
      <c r="H6" s="76" t="str">
        <f>VLOOKUP($B$3,Task,2,FALSE)</f>
        <v>Responsible for the service delivery of their team.  Ensures adequate resources and skill sets, flagging if there are gaps in the team.  Ensures the standard of service.  Acknowledges and deals promptly with mistakes or issues.</v>
      </c>
    </row>
    <row r="7" spans="1:21" ht="114.75" thickBot="1" x14ac:dyDescent="0.25">
      <c r="A7" s="73" t="s">
        <v>27</v>
      </c>
      <c r="B7" s="74" t="str">
        <f>VLOOKUP($B$3,Competences,3,FALSE)</f>
        <v xml:space="preserve">Understands and works operationally with a range of different stake holders. Build relationships to support services and delivery outcomes. Managing working relationships within remit and escalating any concerning issues.   </v>
      </c>
      <c r="C7" s="29"/>
      <c r="D7" s="78" t="s">
        <v>43</v>
      </c>
      <c r="E7" s="79" t="str">
        <f>VLOOKUP($B$3,Knowledge,3,FALSE)</f>
        <v xml:space="preserve">Initiates and identifies own learning needs and goals.  Proactively seeks to maintain and develop professional/sector knowledge through a variety of means.  Shares knowledge and good practice with teams and stakeholders. May contribute to or be part of external networks and  professional bodies.  </v>
      </c>
      <c r="F7" s="29"/>
      <c r="G7" s="80" t="s">
        <v>47</v>
      </c>
      <c r="H7" s="81" t="str">
        <f>VLOOKUP($B$3,Task,3,FALSE)</f>
        <v>Tracks resource use and supports the reallocation of resource in line with needs;  Takes responsibility for task management and planning. Identifies what needs to be done , breaks into deliverables and prioritises – working within departmental priorities. Can scope projects and follow project through end to end ensuring user sign off.  Takes responsibility for quality assurance. Document diligently and accurately.  Deadline driven.</v>
      </c>
      <c r="I7" s="29"/>
      <c r="J7" s="29"/>
      <c r="K7" s="29"/>
      <c r="L7" s="29"/>
      <c r="M7" s="29"/>
      <c r="N7" s="29"/>
      <c r="O7" s="29"/>
      <c r="P7" s="29"/>
      <c r="Q7" s="29"/>
      <c r="R7" s="29"/>
      <c r="S7" s="29"/>
      <c r="T7" s="29"/>
      <c r="U7" s="29"/>
    </row>
    <row r="8" spans="1:21" ht="114" x14ac:dyDescent="0.2">
      <c r="A8" s="73" t="s">
        <v>29</v>
      </c>
      <c r="B8" s="74" t="str">
        <f>VLOOKUP($B$3,Competences,4,FALSE)</f>
        <v>Uses data and metrics effectively support operational decisions and aware of ethical considerations. Completes analyses to support development of an evidence based approach with the team. Takes a problem solving approach that is solutions focussed. Ability to make independent decisions based on evidence. Promotes and maintains objectivity.</v>
      </c>
      <c r="C8" s="29"/>
      <c r="D8" s="29"/>
      <c r="E8" s="29"/>
      <c r="F8" s="29"/>
      <c r="G8" s="80" t="s">
        <v>48</v>
      </c>
      <c r="H8" s="81" t="str">
        <f>VLOOKUP($B$3,Task,4,FALSE)</f>
        <v>Ensures staff are aware of need to protect systems and security and that they follow clear processes to do so, escalating as necessary.</v>
      </c>
      <c r="I8" s="29"/>
      <c r="J8" s="29"/>
      <c r="K8" s="29"/>
      <c r="L8" s="29"/>
      <c r="M8" s="29"/>
      <c r="N8" s="29"/>
      <c r="O8" s="29"/>
      <c r="P8" s="29"/>
      <c r="Q8" s="29"/>
      <c r="R8" s="29"/>
      <c r="S8" s="29"/>
      <c r="T8" s="29"/>
      <c r="U8" s="29"/>
    </row>
    <row r="9" spans="1:21" ht="100.5" thickBot="1" x14ac:dyDescent="0.25">
      <c r="A9" s="73" t="s">
        <v>52</v>
      </c>
      <c r="B9" s="74" t="str">
        <f>VLOOKUP($B$3,Competences,5,FALSE)</f>
        <v xml:space="preserve">Developing awareness of the Political, Economic, Social, Technical, Legal and Environmental (PESTLE*) external context to plan and identify trends/risks. Makes a contribution to the  departmental strategies demonstrating understanding of the operational direction of the organisation encompassing the external context (*).  </v>
      </c>
      <c r="C9" s="29"/>
      <c r="D9" s="29"/>
      <c r="E9" s="29"/>
      <c r="F9" s="29"/>
      <c r="G9" s="82" t="s">
        <v>49</v>
      </c>
      <c r="H9" s="83">
        <f>VLOOKUP($B$3,Task,5,FALSE)</f>
        <v>0</v>
      </c>
      <c r="I9" s="29"/>
      <c r="J9" s="29"/>
      <c r="K9" s="29"/>
      <c r="L9" s="29"/>
      <c r="M9" s="29"/>
      <c r="N9" s="29"/>
      <c r="O9" s="29"/>
      <c r="P9" s="29"/>
      <c r="Q9" s="29"/>
      <c r="R9" s="29"/>
      <c r="S9" s="29"/>
      <c r="T9" s="29"/>
      <c r="U9" s="29"/>
    </row>
    <row r="10" spans="1:21" ht="85.5" x14ac:dyDescent="0.2">
      <c r="A10" s="73" t="s">
        <v>33</v>
      </c>
      <c r="B10" s="74" t="str">
        <f>VLOOKUP($B$3,Competences,6,FALSE)</f>
        <v xml:space="preserve">Promotes and embeds an inclusive culture and all aspects of EDI within their team.  Adheres and drives service/team compliance with relevant national and sector legislation and regulation to meet the needs of the university. Identify problems and challenges behaviour that is non inclusive. </v>
      </c>
      <c r="C10" s="29"/>
      <c r="D10" s="29"/>
      <c r="E10" s="29"/>
      <c r="F10" s="29"/>
      <c r="G10" s="29"/>
      <c r="H10" s="29"/>
      <c r="I10" s="29"/>
      <c r="J10" s="29"/>
      <c r="K10" s="29"/>
      <c r="L10" s="29"/>
      <c r="M10" s="29"/>
      <c r="N10" s="29"/>
      <c r="O10" s="29"/>
      <c r="P10" s="29"/>
      <c r="Q10" s="29"/>
      <c r="R10" s="29"/>
      <c r="S10" s="29"/>
      <c r="T10" s="29"/>
      <c r="U10" s="29"/>
    </row>
    <row r="11" spans="1:21" ht="99.75" x14ac:dyDescent="0.2">
      <c r="A11" s="73" t="s">
        <v>34</v>
      </c>
      <c r="B11" s="74" t="str">
        <f>VLOOKUP($B$3,Competences,7,FALSE)</f>
        <v>Exhibits tact and diplomacy in dealings with others.  Promotes and embeds wellbeing and empathy of staff in own team ensuring they are supported in their roles.  Demonstrates the importance of the balance of service/team needs with individual circumstances.   Sensitive and appropriate in managing staff and customer expectations.</v>
      </c>
      <c r="C11" s="29"/>
      <c r="D11" s="29"/>
      <c r="E11" s="29"/>
      <c r="F11" s="29"/>
      <c r="G11" s="29"/>
      <c r="H11" s="29"/>
      <c r="I11" s="29"/>
      <c r="J11" s="29"/>
      <c r="K11" s="29"/>
      <c r="L11" s="29"/>
      <c r="M11" s="29"/>
      <c r="N11" s="29"/>
      <c r="O11" s="29"/>
      <c r="P11" s="29"/>
      <c r="Q11" s="29"/>
      <c r="R11" s="29"/>
      <c r="S11" s="29"/>
      <c r="T11" s="29"/>
      <c r="U11" s="29"/>
    </row>
    <row r="12" spans="1:21" ht="171" x14ac:dyDescent="0.2">
      <c r="A12" s="73" t="s">
        <v>35</v>
      </c>
      <c r="B12" s="74" t="str">
        <f>VLOOKUP($B$3,Competences,8,FALSE)</f>
        <v>Clarifies operational  requirements (within a team).
Provide information about issues that impact on the immediate work area.
Receive and convey information to others that needs careful explanation or interpretation
Understand and convey issues of a complex nature to non specialists. Communicates effectively orally and in writing, e.g. reports and papers; Acts as an effective conduit for tailored communication for a variety of levels and different audiences. Listen and reflect carefully to  the stakeholder needs and goals and escalates appropriately.</v>
      </c>
    </row>
    <row r="13" spans="1:21" ht="99.75" x14ac:dyDescent="0.2">
      <c r="A13" s="73" t="s">
        <v>37</v>
      </c>
      <c r="B13" s="74" t="str">
        <f>VLOOKUP($B$3,Competences,9,FALSE)</f>
        <v xml:space="preserve">Innovative and open-minded approach within their team.  Encourages the team to identify opportunities for creative solutions and problem solving. Support team members creativity and innovation. Challenges standardised solutions with a proven rationale to adapt where necessary to gain a successful outcome.  </v>
      </c>
    </row>
    <row r="14" spans="1:21" ht="72" thickBot="1" x14ac:dyDescent="0.25">
      <c r="A14" s="84" t="s">
        <v>39</v>
      </c>
      <c r="B14" s="79" t="str">
        <f>VLOOKUP($B$3,Competences,10,FALSE)</f>
        <v xml:space="preserve">Responsibility for own actions and decisions within area of work including technical and quality aspects. May direct work of others. Works autonomously and contributes to the team effort demonstrating adaptability, resilience and operational prioritisation. </v>
      </c>
    </row>
  </sheetData>
  <mergeCells count="3">
    <mergeCell ref="A5:B5"/>
    <mergeCell ref="D5:E5"/>
    <mergeCell ref="G5:H5"/>
  </mergeCells>
  <dataValidations count="1">
    <dataValidation type="list" allowBlank="1" showInputMessage="1" showErrorMessage="1" sqref="B3" xr:uid="{00000000-0002-0000-0500-000000000000}">
      <formula1>Grade</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B1:V18"/>
  <sheetViews>
    <sheetView zoomScale="60" zoomScaleNormal="60" workbookViewId="0">
      <selection activeCell="B11" sqref="B11"/>
    </sheetView>
  </sheetViews>
  <sheetFormatPr defaultColWidth="8.625" defaultRowHeight="15.75" x14ac:dyDescent="0.25"/>
  <cols>
    <col min="1" max="1" width="8.625" style="85"/>
    <col min="2" max="2" width="36.125" style="85" bestFit="1" customWidth="1"/>
    <col min="3" max="3" width="10.125" style="85" bestFit="1" customWidth="1"/>
    <col min="4" max="12" width="9.625" style="85" customWidth="1"/>
    <col min="13" max="13" width="10.625" style="85" customWidth="1"/>
    <col min="14" max="16" width="9.625" style="85" customWidth="1"/>
    <col min="17" max="17" width="12" style="85" customWidth="1"/>
    <col min="18" max="16384" width="8.625" style="85"/>
  </cols>
  <sheetData>
    <row r="1" spans="2:22" ht="16.5" thickBot="1" x14ac:dyDescent="0.3"/>
    <row r="2" spans="2:22" ht="258" customHeight="1" thickBot="1" x14ac:dyDescent="0.3">
      <c r="B2" s="172" t="s">
        <v>178</v>
      </c>
      <c r="C2" s="173"/>
      <c r="D2" s="173"/>
      <c r="E2" s="173"/>
      <c r="F2" s="173"/>
      <c r="G2" s="173"/>
      <c r="H2" s="173"/>
      <c r="I2" s="173"/>
      <c r="J2" s="173"/>
      <c r="K2" s="173"/>
      <c r="L2" s="173"/>
      <c r="M2" s="173"/>
      <c r="N2" s="173"/>
      <c r="O2" s="173"/>
      <c r="P2" s="173"/>
      <c r="Q2" s="174"/>
      <c r="R2" s="86"/>
      <c r="S2" s="86"/>
      <c r="T2" s="86"/>
      <c r="U2" s="86"/>
    </row>
    <row r="4" spans="2:22" ht="16.5" thickBot="1" x14ac:dyDescent="0.3"/>
    <row r="5" spans="2:22" ht="26.25" thickBot="1" x14ac:dyDescent="0.4">
      <c r="C5" s="164" t="s">
        <v>179</v>
      </c>
      <c r="D5" s="165"/>
      <c r="E5" s="165"/>
      <c r="F5" s="165"/>
      <c r="G5" s="165"/>
      <c r="H5" s="165"/>
      <c r="I5" s="165"/>
      <c r="J5" s="165"/>
      <c r="K5" s="166"/>
      <c r="L5" s="167" t="s">
        <v>180</v>
      </c>
      <c r="M5" s="168"/>
      <c r="N5" s="169" t="s">
        <v>181</v>
      </c>
      <c r="O5" s="170"/>
      <c r="P5" s="170"/>
      <c r="Q5" s="171"/>
    </row>
    <row r="6" spans="2:22" ht="323.25" x14ac:dyDescent="0.25">
      <c r="C6" s="87" t="s">
        <v>182</v>
      </c>
      <c r="D6" s="88" t="s">
        <v>183</v>
      </c>
      <c r="E6" s="88" t="s">
        <v>184</v>
      </c>
      <c r="F6" s="88" t="s">
        <v>185</v>
      </c>
      <c r="G6" s="88" t="s">
        <v>186</v>
      </c>
      <c r="H6" s="88" t="s">
        <v>187</v>
      </c>
      <c r="I6" s="88" t="s">
        <v>188</v>
      </c>
      <c r="J6" s="88" t="s">
        <v>189</v>
      </c>
      <c r="K6" s="89" t="s">
        <v>190</v>
      </c>
      <c r="L6" s="90" t="s">
        <v>191</v>
      </c>
      <c r="M6" s="91" t="s">
        <v>192</v>
      </c>
      <c r="N6" s="87" t="s">
        <v>193</v>
      </c>
      <c r="O6" s="92" t="s">
        <v>194</v>
      </c>
      <c r="P6" s="92" t="s">
        <v>195</v>
      </c>
      <c r="Q6" s="91" t="s">
        <v>196</v>
      </c>
      <c r="R6" s="93"/>
      <c r="S6" s="93"/>
      <c r="T6" s="93"/>
      <c r="U6" s="93"/>
      <c r="V6" s="93"/>
    </row>
    <row r="7" spans="2:22" ht="22.5" x14ac:dyDescent="0.3">
      <c r="B7" s="94" t="s">
        <v>197</v>
      </c>
      <c r="C7" s="95"/>
      <c r="D7" s="95"/>
      <c r="E7" s="95"/>
      <c r="F7" s="95"/>
      <c r="G7" s="95"/>
      <c r="H7" s="95"/>
      <c r="I7" s="95"/>
      <c r="J7" s="95"/>
      <c r="K7" s="95"/>
      <c r="L7" s="95"/>
      <c r="M7" s="95"/>
      <c r="N7" s="95"/>
      <c r="O7" s="95"/>
      <c r="P7" s="95"/>
      <c r="Q7" s="95"/>
      <c r="R7" s="96"/>
      <c r="S7" s="96"/>
      <c r="T7" s="96"/>
      <c r="U7" s="96"/>
      <c r="V7" s="96"/>
    </row>
    <row r="8" spans="2:22" ht="22.5" x14ac:dyDescent="0.3">
      <c r="B8" s="94" t="s">
        <v>198</v>
      </c>
      <c r="C8" s="95"/>
      <c r="D8" s="95"/>
      <c r="E8" s="95"/>
      <c r="F8" s="95"/>
      <c r="G8" s="95"/>
      <c r="H8" s="95"/>
      <c r="I8" s="95"/>
      <c r="J8" s="95"/>
      <c r="K8" s="95"/>
      <c r="L8" s="95"/>
      <c r="M8" s="95"/>
      <c r="N8" s="95"/>
      <c r="O8" s="95"/>
      <c r="P8" s="95"/>
      <c r="Q8" s="95"/>
      <c r="R8" s="96"/>
      <c r="S8" s="96"/>
      <c r="T8" s="96"/>
      <c r="U8" s="96"/>
      <c r="V8" s="96"/>
    </row>
    <row r="9" spans="2:22" ht="22.5" x14ac:dyDescent="0.3">
      <c r="B9" s="94" t="s">
        <v>199</v>
      </c>
      <c r="C9" s="175" t="s">
        <v>200</v>
      </c>
      <c r="D9" s="175"/>
      <c r="E9" s="175"/>
      <c r="F9" s="175"/>
      <c r="G9" s="175"/>
      <c r="H9" s="175"/>
      <c r="I9" s="175"/>
      <c r="J9" s="175"/>
      <c r="K9" s="175"/>
    </row>
    <row r="10" spans="2:22" ht="16.5" thickBot="1" x14ac:dyDescent="0.3"/>
    <row r="11" spans="2:22" x14ac:dyDescent="0.25">
      <c r="B11" s="155" t="s">
        <v>201</v>
      </c>
      <c r="C11" s="156"/>
      <c r="D11" s="156"/>
      <c r="E11" s="156"/>
      <c r="F11" s="156"/>
      <c r="G11" s="156"/>
      <c r="H11" s="156"/>
      <c r="I11" s="156"/>
      <c r="J11" s="156"/>
      <c r="K11" s="156"/>
      <c r="L11" s="156"/>
      <c r="M11" s="156"/>
      <c r="N11" s="156"/>
      <c r="O11" s="156"/>
      <c r="P11" s="156"/>
      <c r="Q11" s="157"/>
    </row>
    <row r="12" spans="2:22" x14ac:dyDescent="0.25">
      <c r="B12" s="158"/>
      <c r="C12" s="159"/>
      <c r="D12" s="159"/>
      <c r="E12" s="159"/>
      <c r="F12" s="159"/>
      <c r="G12" s="159"/>
      <c r="H12" s="159"/>
      <c r="I12" s="159"/>
      <c r="J12" s="159"/>
      <c r="K12" s="159"/>
      <c r="L12" s="159"/>
      <c r="M12" s="159"/>
      <c r="N12" s="159"/>
      <c r="O12" s="159"/>
      <c r="P12" s="159"/>
      <c r="Q12" s="160"/>
    </row>
    <row r="13" spans="2:22" x14ac:dyDescent="0.25">
      <c r="B13" s="158"/>
      <c r="C13" s="159"/>
      <c r="D13" s="159"/>
      <c r="E13" s="159"/>
      <c r="F13" s="159"/>
      <c r="G13" s="159"/>
      <c r="H13" s="159"/>
      <c r="I13" s="159"/>
      <c r="J13" s="159"/>
      <c r="K13" s="159"/>
      <c r="L13" s="159"/>
      <c r="M13" s="159"/>
      <c r="N13" s="159"/>
      <c r="O13" s="159"/>
      <c r="P13" s="159"/>
      <c r="Q13" s="160"/>
    </row>
    <row r="14" spans="2:22" x14ac:dyDescent="0.25">
      <c r="B14" s="158"/>
      <c r="C14" s="159"/>
      <c r="D14" s="159"/>
      <c r="E14" s="159"/>
      <c r="F14" s="159"/>
      <c r="G14" s="159"/>
      <c r="H14" s="159"/>
      <c r="I14" s="159"/>
      <c r="J14" s="159"/>
      <c r="K14" s="159"/>
      <c r="L14" s="159"/>
      <c r="M14" s="159"/>
      <c r="N14" s="159"/>
      <c r="O14" s="159"/>
      <c r="P14" s="159"/>
      <c r="Q14" s="160"/>
    </row>
    <row r="15" spans="2:22" x14ac:dyDescent="0.25">
      <c r="B15" s="158"/>
      <c r="C15" s="159"/>
      <c r="D15" s="159"/>
      <c r="E15" s="159"/>
      <c r="F15" s="159"/>
      <c r="G15" s="159"/>
      <c r="H15" s="159"/>
      <c r="I15" s="159"/>
      <c r="J15" s="159"/>
      <c r="K15" s="159"/>
      <c r="L15" s="159"/>
      <c r="M15" s="159"/>
      <c r="N15" s="159"/>
      <c r="O15" s="159"/>
      <c r="P15" s="159"/>
      <c r="Q15" s="160"/>
    </row>
    <row r="16" spans="2:22" x14ac:dyDescent="0.25">
      <c r="B16" s="158"/>
      <c r="C16" s="159"/>
      <c r="D16" s="159"/>
      <c r="E16" s="159"/>
      <c r="F16" s="159"/>
      <c r="G16" s="159"/>
      <c r="H16" s="159"/>
      <c r="I16" s="159"/>
      <c r="J16" s="159"/>
      <c r="K16" s="159"/>
      <c r="L16" s="159"/>
      <c r="M16" s="159"/>
      <c r="N16" s="159"/>
      <c r="O16" s="159"/>
      <c r="P16" s="159"/>
      <c r="Q16" s="160"/>
    </row>
    <row r="17" spans="2:17" x14ac:dyDescent="0.25">
      <c r="B17" s="158"/>
      <c r="C17" s="159"/>
      <c r="D17" s="159"/>
      <c r="E17" s="159"/>
      <c r="F17" s="159"/>
      <c r="G17" s="159"/>
      <c r="H17" s="159"/>
      <c r="I17" s="159"/>
      <c r="J17" s="159"/>
      <c r="K17" s="159"/>
      <c r="L17" s="159"/>
      <c r="M17" s="159"/>
      <c r="N17" s="159"/>
      <c r="O17" s="159"/>
      <c r="P17" s="159"/>
      <c r="Q17" s="160"/>
    </row>
    <row r="18" spans="2:17" ht="16.5" thickBot="1" x14ac:dyDescent="0.3">
      <c r="B18" s="161"/>
      <c r="C18" s="162"/>
      <c r="D18" s="162"/>
      <c r="E18" s="162"/>
      <c r="F18" s="162"/>
      <c r="G18" s="162"/>
      <c r="H18" s="162"/>
      <c r="I18" s="162"/>
      <c r="J18" s="162"/>
      <c r="K18" s="162"/>
      <c r="L18" s="162"/>
      <c r="M18" s="162"/>
      <c r="N18" s="162"/>
      <c r="O18" s="162"/>
      <c r="P18" s="162"/>
      <c r="Q18" s="163"/>
    </row>
  </sheetData>
  <mergeCells count="6">
    <mergeCell ref="B11:Q18"/>
    <mergeCell ref="C5:K5"/>
    <mergeCell ref="L5:M5"/>
    <mergeCell ref="N5:Q5"/>
    <mergeCell ref="B2:Q2"/>
    <mergeCell ref="C9:K9"/>
  </mergeCells>
  <dataValidations count="2">
    <dataValidation type="whole" errorStyle="information" allowBlank="1" showInputMessage="1" showErrorMessage="1" errorTitle="Invalid Score" error="Please enter a score between 3 and 11._x000a__x000a_A score of 3 - 10 reflects each grade and a score of 11 is director level. " sqref="C8:Q8" xr:uid="{44FCBEDC-608C-4462-A126-C8544AF7FCE5}">
      <formula1>3</formula1>
      <formula2>11</formula2>
    </dataValidation>
    <dataValidation type="whole" errorStyle="information" allowBlank="1" showInputMessage="1" showErrorMessage="1" errorTitle="Invalid Score" error="Please enter a score between 3 and 10._x000a__x000a_A score of 3 - 10 reflects each grade" sqref="C7:Q7" xr:uid="{17B039C4-08CA-4044-B05E-4023155DF0F8}">
      <formula1>3</formula1>
      <formula2>10</formula2>
    </dataValidation>
  </dataValidations>
  <hyperlinks>
    <hyperlink ref="C9:K9" location="'Learning and Development'!A1" display="Click Here" xr:uid="{9AE8A522-A204-470D-A1D3-BB23FC12D642}"/>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13BCB-9988-4D2E-8EFC-14E1F0FD597C}">
  <sheetPr>
    <tabColor theme="5" tint="-0.249977111117893"/>
  </sheetPr>
  <dimension ref="B1:V22"/>
  <sheetViews>
    <sheetView zoomScale="60" zoomScaleNormal="60" workbookViewId="0">
      <selection activeCell="G7" sqref="G7"/>
    </sheetView>
  </sheetViews>
  <sheetFormatPr defaultColWidth="8.625" defaultRowHeight="15.75" x14ac:dyDescent="0.25"/>
  <cols>
    <col min="1" max="1" width="8.625" style="85"/>
    <col min="2" max="2" width="36.125" style="85" bestFit="1" customWidth="1"/>
    <col min="3" max="12" width="9.625" style="85" customWidth="1"/>
    <col min="13" max="13" width="11.125" style="85" bestFit="1" customWidth="1"/>
    <col min="14" max="14" width="13.625" style="85" bestFit="1" customWidth="1"/>
    <col min="15" max="16" width="9.625" style="85" customWidth="1"/>
    <col min="17" max="17" width="12.125" style="85" customWidth="1"/>
    <col min="18" max="16384" width="8.625" style="85"/>
  </cols>
  <sheetData>
    <row r="1" spans="2:22" ht="16.5" thickBot="1" x14ac:dyDescent="0.3"/>
    <row r="2" spans="2:22" ht="302.10000000000002" customHeight="1" thickBot="1" x14ac:dyDescent="0.3">
      <c r="B2" s="176" t="s">
        <v>202</v>
      </c>
      <c r="C2" s="177"/>
      <c r="D2" s="177"/>
      <c r="E2" s="177"/>
      <c r="F2" s="177"/>
      <c r="G2" s="177"/>
      <c r="H2" s="177"/>
      <c r="I2" s="177"/>
      <c r="J2" s="177"/>
      <c r="K2" s="177"/>
      <c r="L2" s="177"/>
      <c r="M2" s="177"/>
      <c r="N2" s="177"/>
      <c r="O2" s="177"/>
      <c r="P2" s="177"/>
      <c r="Q2" s="178"/>
      <c r="R2" s="86"/>
      <c r="S2" s="86"/>
      <c r="T2" s="86"/>
      <c r="U2" s="86"/>
    </row>
    <row r="4" spans="2:22" ht="16.5" thickBot="1" x14ac:dyDescent="0.3"/>
    <row r="5" spans="2:22" ht="26.25" thickBot="1" x14ac:dyDescent="0.4">
      <c r="C5" s="164" t="s">
        <v>179</v>
      </c>
      <c r="D5" s="165"/>
      <c r="E5" s="165"/>
      <c r="F5" s="165"/>
      <c r="G5" s="165"/>
      <c r="H5" s="165"/>
      <c r="I5" s="165"/>
      <c r="J5" s="165"/>
      <c r="K5" s="166"/>
      <c r="L5" s="167" t="s">
        <v>180</v>
      </c>
      <c r="M5" s="168"/>
      <c r="N5" s="169" t="s">
        <v>181</v>
      </c>
      <c r="O5" s="170"/>
      <c r="P5" s="170"/>
      <c r="Q5" s="171"/>
    </row>
    <row r="6" spans="2:22" ht="324" thickBot="1" x14ac:dyDescent="0.3">
      <c r="C6" s="87" t="s">
        <v>182</v>
      </c>
      <c r="D6" s="88" t="s">
        <v>183</v>
      </c>
      <c r="E6" s="88" t="s">
        <v>184</v>
      </c>
      <c r="F6" s="88" t="s">
        <v>185</v>
      </c>
      <c r="G6" s="88" t="s">
        <v>186</v>
      </c>
      <c r="H6" s="88" t="s">
        <v>187</v>
      </c>
      <c r="I6" s="88" t="s">
        <v>188</v>
      </c>
      <c r="J6" s="88" t="s">
        <v>189</v>
      </c>
      <c r="K6" s="89" t="s">
        <v>190</v>
      </c>
      <c r="L6" s="90" t="s">
        <v>191</v>
      </c>
      <c r="M6" s="91" t="s">
        <v>192</v>
      </c>
      <c r="N6" s="87" t="s">
        <v>193</v>
      </c>
      <c r="O6" s="92" t="s">
        <v>194</v>
      </c>
      <c r="P6" s="92" t="s">
        <v>195</v>
      </c>
      <c r="Q6" s="91" t="s">
        <v>196</v>
      </c>
      <c r="R6" s="93"/>
      <c r="S6" s="93"/>
      <c r="T6" s="93"/>
      <c r="U6" s="93"/>
      <c r="V6" s="93"/>
    </row>
    <row r="7" spans="2:22" ht="45" x14ac:dyDescent="0.3">
      <c r="B7" s="97" t="s">
        <v>203</v>
      </c>
      <c r="C7" s="98"/>
      <c r="D7" s="99"/>
      <c r="E7" s="99"/>
      <c r="F7" s="99"/>
      <c r="G7" s="99"/>
      <c r="H7" s="99"/>
      <c r="I7" s="99"/>
      <c r="J7" s="99"/>
      <c r="K7" s="99"/>
      <c r="L7" s="99"/>
      <c r="M7" s="99"/>
      <c r="N7" s="99"/>
      <c r="O7" s="99"/>
      <c r="P7" s="99"/>
      <c r="Q7" s="100"/>
      <c r="R7" s="96"/>
      <c r="S7" s="96"/>
      <c r="T7" s="96"/>
      <c r="U7" s="96"/>
      <c r="V7" s="96"/>
    </row>
    <row r="8" spans="2:22" ht="45.75" thickBot="1" x14ac:dyDescent="0.35">
      <c r="B8" s="101" t="s">
        <v>204</v>
      </c>
      <c r="C8" s="102">
        <f>'Self-Assessment Tool'!C7</f>
        <v>0</v>
      </c>
      <c r="D8" s="102">
        <f>'Self-Assessment Tool'!D7</f>
        <v>0</v>
      </c>
      <c r="E8" s="102">
        <f>'Self-Assessment Tool'!E7</f>
        <v>0</v>
      </c>
      <c r="F8" s="102">
        <f>'Self-Assessment Tool'!F7</f>
        <v>0</v>
      </c>
      <c r="G8" s="102">
        <f>'Self-Assessment Tool'!G7</f>
        <v>0</v>
      </c>
      <c r="H8" s="102">
        <f>'Self-Assessment Tool'!H7</f>
        <v>0</v>
      </c>
      <c r="I8" s="102">
        <f>'Self-Assessment Tool'!I7</f>
        <v>0</v>
      </c>
      <c r="J8" s="102">
        <f>'Self-Assessment Tool'!J7</f>
        <v>0</v>
      </c>
      <c r="K8" s="102">
        <f>'Self-Assessment Tool'!K7</f>
        <v>0</v>
      </c>
      <c r="L8" s="102">
        <f>'Self-Assessment Tool'!L7</f>
        <v>0</v>
      </c>
      <c r="M8" s="102">
        <f>'Self-Assessment Tool'!M7</f>
        <v>0</v>
      </c>
      <c r="N8" s="102">
        <f>'Self-Assessment Tool'!N7</f>
        <v>0</v>
      </c>
      <c r="O8" s="102">
        <f>'Self-Assessment Tool'!O7</f>
        <v>0</v>
      </c>
      <c r="P8" s="102">
        <f>'Self-Assessment Tool'!P7</f>
        <v>0</v>
      </c>
      <c r="Q8" s="102">
        <f>'Self-Assessment Tool'!Q7</f>
        <v>0</v>
      </c>
      <c r="R8" s="96"/>
      <c r="S8" s="96"/>
      <c r="T8" s="96"/>
      <c r="U8" s="96"/>
      <c r="V8" s="96"/>
    </row>
    <row r="9" spans="2:22" ht="16.5" thickBot="1" x14ac:dyDescent="0.3"/>
    <row r="10" spans="2:22" ht="19.5" customHeight="1" x14ac:dyDescent="0.25">
      <c r="B10" s="155" t="s">
        <v>201</v>
      </c>
      <c r="C10" s="156"/>
      <c r="D10" s="156"/>
      <c r="E10" s="156"/>
      <c r="F10" s="156"/>
      <c r="G10" s="156"/>
      <c r="H10" s="156"/>
      <c r="I10" s="156"/>
      <c r="J10" s="156"/>
      <c r="K10" s="156"/>
      <c r="L10" s="156"/>
      <c r="M10" s="156"/>
      <c r="N10" s="156"/>
      <c r="O10" s="156"/>
      <c r="P10" s="156"/>
      <c r="Q10" s="157"/>
    </row>
    <row r="11" spans="2:22" ht="19.5" customHeight="1" x14ac:dyDescent="0.25">
      <c r="B11" s="158"/>
      <c r="C11" s="159"/>
      <c r="D11" s="159"/>
      <c r="E11" s="159"/>
      <c r="F11" s="159"/>
      <c r="G11" s="159"/>
      <c r="H11" s="159"/>
      <c r="I11" s="159"/>
      <c r="J11" s="159"/>
      <c r="K11" s="159"/>
      <c r="L11" s="159"/>
      <c r="M11" s="159"/>
      <c r="N11" s="159"/>
      <c r="O11" s="159"/>
      <c r="P11" s="159"/>
      <c r="Q11" s="160"/>
    </row>
    <row r="12" spans="2:22" ht="19.5" customHeight="1" x14ac:dyDescent="0.25">
      <c r="B12" s="158"/>
      <c r="C12" s="159"/>
      <c r="D12" s="159"/>
      <c r="E12" s="159"/>
      <c r="F12" s="159"/>
      <c r="G12" s="159"/>
      <c r="H12" s="159"/>
      <c r="I12" s="159"/>
      <c r="J12" s="159"/>
      <c r="K12" s="159"/>
      <c r="L12" s="159"/>
      <c r="M12" s="159"/>
      <c r="N12" s="159"/>
      <c r="O12" s="159"/>
      <c r="P12" s="159"/>
      <c r="Q12" s="160"/>
    </row>
    <row r="13" spans="2:22" ht="19.5" customHeight="1" x14ac:dyDescent="0.25">
      <c r="B13" s="158"/>
      <c r="C13" s="159"/>
      <c r="D13" s="159"/>
      <c r="E13" s="159"/>
      <c r="F13" s="159"/>
      <c r="G13" s="159"/>
      <c r="H13" s="159"/>
      <c r="I13" s="159"/>
      <c r="J13" s="159"/>
      <c r="K13" s="159"/>
      <c r="L13" s="159"/>
      <c r="M13" s="159"/>
      <c r="N13" s="159"/>
      <c r="O13" s="159"/>
      <c r="P13" s="159"/>
      <c r="Q13" s="160"/>
    </row>
    <row r="14" spans="2:22" ht="20.100000000000001" customHeight="1" x14ac:dyDescent="0.25">
      <c r="B14" s="158"/>
      <c r="C14" s="159"/>
      <c r="D14" s="159"/>
      <c r="E14" s="159"/>
      <c r="F14" s="159"/>
      <c r="G14" s="159"/>
      <c r="H14" s="159"/>
      <c r="I14" s="159"/>
      <c r="J14" s="159"/>
      <c r="K14" s="159"/>
      <c r="L14" s="159"/>
      <c r="M14" s="159"/>
      <c r="N14" s="159"/>
      <c r="O14" s="159"/>
      <c r="P14" s="159"/>
      <c r="Q14" s="160"/>
    </row>
    <row r="15" spans="2:22" x14ac:dyDescent="0.25">
      <c r="B15" s="158"/>
      <c r="C15" s="159"/>
      <c r="D15" s="159"/>
      <c r="E15" s="159"/>
      <c r="F15" s="159"/>
      <c r="G15" s="159"/>
      <c r="H15" s="159"/>
      <c r="I15" s="159"/>
      <c r="J15" s="159"/>
      <c r="K15" s="159"/>
      <c r="L15" s="159"/>
      <c r="M15" s="159"/>
      <c r="N15" s="159"/>
      <c r="O15" s="159"/>
      <c r="P15" s="159"/>
      <c r="Q15" s="160"/>
    </row>
    <row r="16" spans="2:22" x14ac:dyDescent="0.25">
      <c r="B16" s="158"/>
      <c r="C16" s="159"/>
      <c r="D16" s="159"/>
      <c r="E16" s="159"/>
      <c r="F16" s="159"/>
      <c r="G16" s="159"/>
      <c r="H16" s="159"/>
      <c r="I16" s="159"/>
      <c r="J16" s="159"/>
      <c r="K16" s="159"/>
      <c r="L16" s="159"/>
      <c r="M16" s="159"/>
      <c r="N16" s="159"/>
      <c r="O16" s="159"/>
      <c r="P16" s="159"/>
      <c r="Q16" s="160"/>
    </row>
    <row r="17" spans="2:17" ht="16.5" thickBot="1" x14ac:dyDescent="0.3">
      <c r="B17" s="161"/>
      <c r="C17" s="162"/>
      <c r="D17" s="162"/>
      <c r="E17" s="162"/>
      <c r="F17" s="162"/>
      <c r="G17" s="162"/>
      <c r="H17" s="162"/>
      <c r="I17" s="162"/>
      <c r="J17" s="162"/>
      <c r="K17" s="162"/>
      <c r="L17" s="162"/>
      <c r="M17" s="162"/>
      <c r="N17" s="162"/>
      <c r="O17" s="162"/>
      <c r="P17" s="162"/>
      <c r="Q17" s="163"/>
    </row>
    <row r="18" spans="2:17" x14ac:dyDescent="0.25">
      <c r="B18" s="114"/>
      <c r="C18" s="114"/>
      <c r="D18" s="114"/>
      <c r="E18" s="114"/>
    </row>
    <row r="19" spans="2:17" x14ac:dyDescent="0.25">
      <c r="B19" s="114"/>
      <c r="C19" s="114"/>
      <c r="D19" s="114"/>
      <c r="E19" s="114"/>
    </row>
    <row r="20" spans="2:17" x14ac:dyDescent="0.25">
      <c r="B20" s="114"/>
      <c r="C20" s="114"/>
      <c r="D20" s="114"/>
      <c r="E20" s="114"/>
    </row>
    <row r="21" spans="2:17" x14ac:dyDescent="0.25">
      <c r="B21" s="114"/>
      <c r="C21" s="114"/>
      <c r="D21" s="114"/>
      <c r="E21" s="114"/>
    </row>
    <row r="22" spans="2:17" x14ac:dyDescent="0.25">
      <c r="B22" s="114"/>
      <c r="C22" s="114"/>
      <c r="D22" s="114"/>
      <c r="E22" s="114"/>
    </row>
  </sheetData>
  <mergeCells count="5">
    <mergeCell ref="B2:Q2"/>
    <mergeCell ref="C5:K5"/>
    <mergeCell ref="L5:M5"/>
    <mergeCell ref="N5:Q5"/>
    <mergeCell ref="B10:Q17"/>
  </mergeCells>
  <dataValidations count="2">
    <dataValidation type="whole" errorStyle="information" allowBlank="1" showInputMessage="1" showErrorMessage="1" errorTitle="Invalid Score" error="Please enter a score between 2 and 11._x000a__x000a_A score of 2 - 10 reflects each grade and a score of 11 is director level. " sqref="C7" xr:uid="{E9BE017C-92D3-4BDB-9670-5073DE3CFC60}">
      <formula1>2</formula1>
      <formula2>11</formula2>
    </dataValidation>
    <dataValidation type="whole" errorStyle="information" allowBlank="1" showInputMessage="1" showErrorMessage="1" errorTitle="Invalid Score" error="Please enter a score between 3 and 11._x000a__x000a_A score of 3 - 10 reflects each grade and a score of 11 is director level. " sqref="D7:F7 H7:Q7 G7" xr:uid="{286D8B3C-FF1A-46A6-A4B3-B8A66C2C588C}">
      <formula1>3</formula1>
      <formula2>11</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676DEC80C17443BCC601E7F3AFECB4" ma:contentTypeVersion="26" ma:contentTypeDescription="Create a new document." ma:contentTypeScope="" ma:versionID="59550c0e78b15620aa245b48784138fd">
  <xsd:schema xmlns:xsd="http://www.w3.org/2001/XMLSchema" xmlns:xs="http://www.w3.org/2001/XMLSchema" xmlns:p="http://schemas.microsoft.com/office/2006/metadata/properties" xmlns:ns2="ab41b676-ee7b-4bd2-925b-9407afa67b76" xmlns:ns3="570ba292-5e73-4ee5-8dfd-e0c25498111a" targetNamespace="http://schemas.microsoft.com/office/2006/metadata/properties" ma:root="true" ma:fieldsID="a58718c5f4673f06c0ba193fb9ee8f13" ns2:_="" ns3:_="">
    <xsd:import namespace="ab41b676-ee7b-4bd2-925b-9407afa67b76"/>
    <xsd:import namespace="570ba292-5e73-4ee5-8dfd-e0c25498111a"/>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41b676-ee7b-4bd2-925b-9407afa67b76"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0ba292-5e73-4ee5-8dfd-e0c25498111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mplates xmlns="ab41b676-ee7b-4bd2-925b-9407afa67b76" xsi:nil="true"/>
    <NotebookType xmlns="ab41b676-ee7b-4bd2-925b-9407afa67b76" xsi:nil="true"/>
    <DefaultSectionNames xmlns="ab41b676-ee7b-4bd2-925b-9407afa67b76" xsi:nil="true"/>
    <Self_Registration_Enabled xmlns="ab41b676-ee7b-4bd2-925b-9407afa67b76" xsi:nil="true"/>
    <FolderType xmlns="ab41b676-ee7b-4bd2-925b-9407afa67b76" xsi:nil="true"/>
    <AppVersion xmlns="ab41b676-ee7b-4bd2-925b-9407afa67b76" xsi:nil="true"/>
    <IsNotebookLocked xmlns="ab41b676-ee7b-4bd2-925b-9407afa67b76" xsi:nil="true"/>
    <Math_Settings xmlns="ab41b676-ee7b-4bd2-925b-9407afa67b76" xsi:nil="true"/>
    <Members xmlns="ab41b676-ee7b-4bd2-925b-9407afa67b76">
      <UserInfo>
        <DisplayName/>
        <AccountId xsi:nil="true"/>
        <AccountType/>
      </UserInfo>
    </Members>
    <LMS_Mappings xmlns="ab41b676-ee7b-4bd2-925b-9407afa67b76" xsi:nil="true"/>
    <Invited_Leaders xmlns="ab41b676-ee7b-4bd2-925b-9407afa67b76" xsi:nil="true"/>
    <Invited_Members xmlns="ab41b676-ee7b-4bd2-925b-9407afa67b76" xsi:nil="true"/>
    <Member_Groups xmlns="ab41b676-ee7b-4bd2-925b-9407afa67b76">
      <UserInfo>
        <DisplayName/>
        <AccountId xsi:nil="true"/>
        <AccountType/>
      </UserInfo>
    </Member_Groups>
    <Leaders xmlns="ab41b676-ee7b-4bd2-925b-9407afa67b76">
      <UserInfo>
        <DisplayName/>
        <AccountId xsi:nil="true"/>
        <AccountType/>
      </UserInfo>
    </Leaders>
    <Distribution_Groups xmlns="ab41b676-ee7b-4bd2-925b-9407afa67b76" xsi:nil="true"/>
    <TeamsChannelId xmlns="ab41b676-ee7b-4bd2-925b-9407afa67b76" xsi:nil="true"/>
    <Has_Leaders_Only_SectionGroup xmlns="ab41b676-ee7b-4bd2-925b-9407afa67b76" xsi:nil="true"/>
    <CultureName xmlns="ab41b676-ee7b-4bd2-925b-9407afa67b76" xsi:nil="true"/>
    <Owner xmlns="ab41b676-ee7b-4bd2-925b-9407afa67b76">
      <UserInfo>
        <DisplayName/>
        <AccountId xsi:nil="true"/>
        <AccountType/>
      </UserInfo>
    </Owner>
    <Is_Collaboration_Space_Locked xmlns="ab41b676-ee7b-4bd2-925b-9407afa67b76" xsi:nil="true"/>
  </documentManagement>
</p:properties>
</file>

<file path=customXml/itemProps1.xml><?xml version="1.0" encoding="utf-8"?>
<ds:datastoreItem xmlns:ds="http://schemas.openxmlformats.org/officeDocument/2006/customXml" ds:itemID="{3878E855-7FCA-4CAB-B6E7-C4B440C37FD1}">
  <ds:schemaRefs>
    <ds:schemaRef ds:uri="http://schemas.microsoft.com/sharepoint/v3/contenttype/forms"/>
  </ds:schemaRefs>
</ds:datastoreItem>
</file>

<file path=customXml/itemProps2.xml><?xml version="1.0" encoding="utf-8"?>
<ds:datastoreItem xmlns:ds="http://schemas.openxmlformats.org/officeDocument/2006/customXml" ds:itemID="{3EF01299-F158-4D05-964B-627B3B5A5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41b676-ee7b-4bd2-925b-9407afa67b76"/>
    <ds:schemaRef ds:uri="570ba292-5e73-4ee5-8dfd-e0c2549811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22E166-8CE5-429D-80AD-A3F79B5642D4}">
  <ds:schemaRefs>
    <ds:schemaRef ds:uri="http://schemas.microsoft.com/office/2006/metadata/properties"/>
    <ds:schemaRef ds:uri="http://schemas.microsoft.com/office/infopath/2007/PartnerControls"/>
    <ds:schemaRef ds:uri="ab41b676-ee7b-4bd2-925b-9407afa67b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Introduction</vt:lpstr>
      <vt:lpstr>HERA</vt:lpstr>
      <vt:lpstr>Competences Grades SG 3-10</vt:lpstr>
      <vt:lpstr>Knowledge</vt:lpstr>
      <vt:lpstr>Tasks</vt:lpstr>
      <vt:lpstr>Director</vt:lpstr>
      <vt:lpstr>Self-Assessment - Description</vt:lpstr>
      <vt:lpstr>Self-Assessment Tool</vt:lpstr>
      <vt:lpstr>Self-Assessment Tool - Manager</vt:lpstr>
      <vt:lpstr>Behaviours</vt:lpstr>
      <vt:lpstr>Self-Assessment Tool Comments</vt:lpstr>
      <vt:lpstr>Learning and Development</vt:lpstr>
      <vt:lpstr>Behaviour</vt:lpstr>
      <vt:lpstr>Competences</vt:lpstr>
      <vt:lpstr>Grade</vt:lpstr>
      <vt:lpstr>Knowledge</vt:lpstr>
      <vt:lpstr>Level</vt:lpstr>
      <vt:lpstr>Task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farrant</dc:creator>
  <cp:keywords/>
  <dc:description/>
  <cp:lastModifiedBy>Liz Laurence</cp:lastModifiedBy>
  <cp:revision/>
  <dcterms:created xsi:type="dcterms:W3CDTF">2021-06-18T13:52:13Z</dcterms:created>
  <dcterms:modified xsi:type="dcterms:W3CDTF">2022-09-22T10:39:07Z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0x010100EB676DEC80C17443BCC601E7F3AFECB4</vt:lpwstr>
  </property>
</Properties>
</file>